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zultati" sheetId="1" r:id="rId4"/>
    <sheet state="visible" name="Banāni" sheetId="2" r:id="rId5"/>
    <sheet state="visible" name="Carp Junior" sheetId="3" r:id="rId6"/>
    <sheet state="visible" name="Carp 72 Junior Team 2" sheetId="4" r:id="rId7"/>
    <sheet state="visible" name="Copes Nams Juniori" sheetId="5" r:id="rId8"/>
    <sheet state="visible" name="Energy Carp 2" sheetId="6" r:id="rId9"/>
    <sheet state="visible" name="IvoRol Fishing Team" sheetId="7" r:id="rId10"/>
    <sheet state="visible" name="Karpēni" sheetId="8" r:id="rId11"/>
    <sheet state="visible" name="MEGA Zakorm" sheetId="9" r:id="rId12"/>
    <sheet state="visible" name="NGT Latvia Juniors" sheetId="10" r:id="rId13"/>
    <sheet state="visible" name="Piļiki" sheetId="11" r:id="rId14"/>
  </sheets>
  <definedNames>
    <definedName hidden="1" localSheetId="0" name="_xlnm._FilterDatabase">Rezultati!$A$6:$T$16</definedName>
  </definedNames>
  <calcPr/>
</workbook>
</file>

<file path=xl/sharedStrings.xml><?xml version="1.0" encoding="utf-8"?>
<sst xmlns="http://schemas.openxmlformats.org/spreadsheetml/2006/main" count="159" uniqueCount="48">
  <si>
    <t>Latvijas Republikas Čempionāts Karpu Makšķerēšanā Jauniešiem U18</t>
  </si>
  <si>
    <t>23.augusts - 25.augusts 2024</t>
  </si>
  <si>
    <t>Rezultātu protokols</t>
  </si>
  <si>
    <t>Komanda</t>
  </si>
  <si>
    <t>Sektors</t>
  </si>
  <si>
    <t>Vieta</t>
  </si>
  <si>
    <t>Kopvērtējums</t>
  </si>
  <si>
    <r>
      <rPr>
        <rFont val="Calibri"/>
        <b/>
        <color theme="1"/>
        <sz val="9.0"/>
      </rPr>
      <t xml:space="preserve">1. diena </t>
    </r>
    <r>
      <rPr>
        <rFont val="Calibri"/>
        <b/>
        <color theme="1"/>
        <sz val="6.0"/>
      </rPr>
      <t>(23.augusts)</t>
    </r>
  </si>
  <si>
    <r>
      <rPr>
        <rFont val="Calibri"/>
        <b/>
        <color theme="1"/>
        <sz val="9.0"/>
      </rPr>
      <t xml:space="preserve">2.diena </t>
    </r>
    <r>
      <rPr>
        <rFont val="Calibri"/>
        <b/>
        <color theme="1"/>
        <sz val="6.0"/>
      </rPr>
      <t>(24.augusts)</t>
    </r>
  </si>
  <si>
    <r>
      <rPr>
        <rFont val="Calibri"/>
        <b/>
        <color theme="1"/>
        <sz val="9.0"/>
      </rPr>
      <t xml:space="preserve">3.diena </t>
    </r>
    <r>
      <rPr>
        <rFont val="Calibri"/>
        <b/>
        <color theme="1"/>
        <sz val="6.0"/>
      </rPr>
      <t>(25.augusts)</t>
    </r>
  </si>
  <si>
    <t>Atpaliek no 1.vietas</t>
  </si>
  <si>
    <t>Atpaliek no nākamās vietas</t>
  </si>
  <si>
    <t>Kopējais svars</t>
  </si>
  <si>
    <t>Zivju skaits</t>
  </si>
  <si>
    <t>Lielākās zivs svars</t>
  </si>
  <si>
    <t>Vidējais svars</t>
  </si>
  <si>
    <t>Dienas kopējais svars</t>
  </si>
  <si>
    <t>Copes Nams Juniori</t>
  </si>
  <si>
    <r>
      <rPr>
        <rFont val="Calibri"/>
        <b/>
        <color theme="1"/>
        <sz val="8.0"/>
      </rPr>
      <t xml:space="preserve">Copes Nams Juniori                    </t>
    </r>
    <r>
      <rPr>
        <rFont val="Calibri"/>
        <b val="0"/>
        <color rgb="FF385623"/>
        <sz val="5.0"/>
      </rPr>
      <t>Kristers Ernests Zīle/Adrians Klaks</t>
    </r>
  </si>
  <si>
    <t>IvoRol Fishing Team</t>
  </si>
  <si>
    <r>
      <rPr>
        <rFont val="Calibri"/>
        <b/>
        <color theme="1"/>
        <sz val="8.0"/>
      </rPr>
      <t xml:space="preserve">IvoRol Fishing Team                           </t>
    </r>
    <r>
      <rPr>
        <rFont val="Calibri"/>
        <b val="0"/>
        <color rgb="FF385623"/>
        <sz val="5.0"/>
      </rPr>
      <t>Ivo Spalviņš/Rolands Bogfanovičs</t>
    </r>
  </si>
  <si>
    <t>Energy Carp 2</t>
  </si>
  <si>
    <r>
      <rPr>
        <rFont val="Calibri"/>
        <b/>
        <color theme="1"/>
        <sz val="8.0"/>
      </rPr>
      <t xml:space="preserve">Energy Carp 2                                   </t>
    </r>
    <r>
      <rPr>
        <rFont val="Calibri"/>
        <b val="0"/>
        <color rgb="FF385623"/>
        <sz val="5.0"/>
      </rPr>
      <t>Kristers Miglāns/Emīls Abatnieks</t>
    </r>
  </si>
  <si>
    <t>MEGA Zakorm</t>
  </si>
  <si>
    <r>
      <rPr>
        <rFont val="Calibri"/>
        <b/>
        <color theme="1"/>
        <sz val="8.0"/>
      </rPr>
      <t xml:space="preserve">MEGA Zakorm                                  </t>
    </r>
    <r>
      <rPr>
        <rFont val="Calibri"/>
        <b val="0"/>
        <color rgb="FF385623"/>
        <sz val="5.0"/>
      </rPr>
      <t>Jaroslavs Jeršovs/Maksims Borovkovs</t>
    </r>
  </si>
  <si>
    <t>Carp 72 Junior Team 2</t>
  </si>
  <si>
    <r>
      <rPr>
        <rFont val="Calibri"/>
        <b/>
        <color theme="1"/>
        <sz val="8.0"/>
      </rPr>
      <t xml:space="preserve">Carp 72 Junior Team 2 </t>
    </r>
    <r>
      <rPr>
        <rFont val="Calibri"/>
        <b val="0"/>
        <color theme="1"/>
        <sz val="5.0"/>
      </rPr>
      <t>Deivids Čepulis/Jānis Kovaļovs</t>
    </r>
  </si>
  <si>
    <t>Banāni</t>
  </si>
  <si>
    <r>
      <rPr>
        <rFont val="Calibri"/>
        <b/>
        <color theme="1"/>
        <sz val="8.0"/>
      </rPr>
      <t xml:space="preserve">Banāni                                       </t>
    </r>
    <r>
      <rPr>
        <rFont val="Calibri"/>
        <b val="0"/>
        <color rgb="FF385623"/>
        <sz val="5.0"/>
      </rPr>
      <t>Domeniks Goveiko/Miks Juliāns Kalniņš</t>
    </r>
  </si>
  <si>
    <t>Carp Junior</t>
  </si>
  <si>
    <r>
      <rPr>
        <rFont val="Calibri"/>
        <b/>
        <color theme="1"/>
        <sz val="8.0"/>
      </rPr>
      <t xml:space="preserve">Carp Junior                                 </t>
    </r>
    <r>
      <rPr>
        <rFont val="Calibri"/>
        <b/>
        <color rgb="FF385623"/>
        <sz val="8.0"/>
      </rPr>
      <t xml:space="preserve"> </t>
    </r>
    <r>
      <rPr>
        <rFont val="Calibri"/>
        <b val="0"/>
        <color rgb="FF385623"/>
        <sz val="5.0"/>
      </rPr>
      <t>Henrijs Kārlis Sloka/Jānis Bidzāns</t>
    </r>
  </si>
  <si>
    <t>NGT Latvia Juniors</t>
  </si>
  <si>
    <r>
      <rPr>
        <rFont val="Calibri"/>
        <b/>
        <color theme="1"/>
        <sz val="8.0"/>
      </rPr>
      <t xml:space="preserve">NGT Latvia Juniors                             </t>
    </r>
    <r>
      <rPr>
        <rFont val="Calibri"/>
        <b/>
        <color rgb="FF385623"/>
        <sz val="8.0"/>
      </rPr>
      <t xml:space="preserve"> </t>
    </r>
    <r>
      <rPr>
        <rFont val="Calibri"/>
        <b val="0"/>
        <color rgb="FF385623"/>
        <sz val="5.0"/>
      </rPr>
      <t>Jorens Dukurs/Kristers Brants</t>
    </r>
  </si>
  <si>
    <t>Piļiki</t>
  </si>
  <si>
    <r>
      <rPr>
        <rFont val="Calibri"/>
        <b/>
        <color theme="1"/>
        <sz val="8.0"/>
      </rPr>
      <t xml:space="preserve">Piļiki                                               </t>
    </r>
    <r>
      <rPr>
        <rFont val="Calibri"/>
        <b val="0"/>
        <color rgb="FF385623"/>
        <sz val="5.0"/>
      </rPr>
      <t>Aleksejs Rožkovs/Patriks Penings</t>
    </r>
  </si>
  <si>
    <t>Karpēni</t>
  </si>
  <si>
    <r>
      <rPr>
        <rFont val="Calibri"/>
        <b/>
        <color theme="1"/>
        <sz val="8.0"/>
      </rPr>
      <t xml:space="preserve">Karpēni                                                    </t>
    </r>
    <r>
      <rPr>
        <rFont val="Calibri"/>
        <b val="0"/>
        <color rgb="FF385623"/>
        <sz val="5.0"/>
      </rPr>
      <t>Kristers Piliens/Nils Rūsiņš</t>
    </r>
  </si>
  <si>
    <t>Kopējais noķerto zivju skaits</t>
  </si>
  <si>
    <t>Kopējais noķerto zivju svars</t>
  </si>
  <si>
    <t>Big Fish</t>
  </si>
  <si>
    <t>Svars</t>
  </si>
  <si>
    <t>Dienas Zivju skaits</t>
  </si>
  <si>
    <t>Dienas Lielākās zivs svars</t>
  </si>
  <si>
    <t>Dienas Vidējais zivs svars</t>
  </si>
  <si>
    <t>Dienas Kopējais zivju svars</t>
  </si>
  <si>
    <t>Kopējais zivju skaits</t>
  </si>
  <si>
    <t>Vidējais Zivs svars</t>
  </si>
  <si>
    <t>Kopējais zivju svars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</si>
</sst>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&quot; kg&quot;"/>
    <numFmt numFmtId="165" formatCode="#,##0_ ;\-#,##0\ "/>
  </numFmts>
  <fonts count="16">
    <font>
      <sz val="11.0"/>
      <color theme="1"/>
      <name val="Calibri"/>
      <scheme val="minor"/>
    </font>
    <font>
      <sz val="9.0"/>
      <color theme="1"/>
      <name val="Calibri"/>
    </font>
    <font>
      <b/>
      <sz val="16.0"/>
      <color theme="1"/>
      <name val="Calibri"/>
    </font>
    <font>
      <b/>
      <sz val="9.0"/>
      <color theme="1"/>
      <name val="Calibri"/>
    </font>
    <font>
      <b/>
      <sz val="6.0"/>
      <color theme="1"/>
      <name val="Calibri"/>
    </font>
    <font>
      <b/>
      <sz val="11.0"/>
      <color theme="1"/>
      <name val="Calibri"/>
    </font>
    <font/>
    <font>
      <sz val="6.0"/>
      <color theme="1"/>
      <name val="Calibri"/>
    </font>
    <font>
      <b/>
      <sz val="8.0"/>
      <color theme="1"/>
      <name val="Calibri"/>
    </font>
    <font>
      <sz val="7.0"/>
      <color theme="1"/>
      <name val="Arial"/>
    </font>
    <font>
      <b/>
      <sz val="7.0"/>
      <color theme="1"/>
      <name val="Arial"/>
    </font>
    <font>
      <sz val="14.0"/>
      <color theme="1"/>
      <name val="Arial"/>
    </font>
    <font>
      <sz val="11.0"/>
      <color theme="1"/>
      <name val="Calibri"/>
    </font>
    <font>
      <sz val="14.0"/>
      <color theme="1"/>
      <name val="Calibri"/>
    </font>
    <font>
      <sz val="10.0"/>
      <color theme="1"/>
      <name val="Arial"/>
    </font>
    <font>
      <b/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68">
    <border/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/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/>
      <top style="medium">
        <color rgb="FF000000"/>
      </top>
    </border>
    <border>
      <right/>
      <top style="medium">
        <color rgb="FF000000"/>
      </top>
    </border>
    <border>
      <left/>
      <right/>
      <top style="medium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/>
      <bottom style="thin">
        <color rgb="FF000000"/>
      </bottom>
    </border>
    <border>
      <right/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5" fillId="0" fontId="6" numFmtId="0" xfId="0" applyBorder="1" applyFont="1"/>
    <xf borderId="6" fillId="2" fontId="3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8" fillId="2" fontId="3" numFmtId="0" xfId="0" applyAlignment="1" applyBorder="1" applyFont="1">
      <alignment horizontal="center" shrinkToFit="0" vertical="center" wrapText="1"/>
    </xf>
    <xf borderId="9" fillId="2" fontId="7" numFmtId="0" xfId="0" applyAlignment="1" applyBorder="1" applyFont="1">
      <alignment horizontal="center" shrinkToFit="0" vertical="center" wrapText="1"/>
    </xf>
    <xf borderId="10" fillId="2" fontId="7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2" fillId="2" fontId="7" numFmtId="0" xfId="0" applyAlignment="1" applyBorder="1" applyFont="1">
      <alignment horizontal="center" shrinkToFit="0" vertical="center" wrapText="1"/>
    </xf>
    <xf borderId="13" fillId="2" fontId="7" numFmtId="0" xfId="0" applyAlignment="1" applyBorder="1" applyFont="1">
      <alignment horizontal="center" shrinkToFit="0" vertical="center" wrapText="1"/>
    </xf>
    <xf borderId="14" fillId="2" fontId="7" numFmtId="0" xfId="0" applyAlignment="1" applyBorder="1" applyFont="1">
      <alignment horizontal="center" shrinkToFit="0" vertical="center" wrapText="1"/>
    </xf>
    <xf borderId="15" fillId="2" fontId="7" numFmtId="0" xfId="0" applyAlignment="1" applyBorder="1" applyFon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17" fillId="2" fontId="7" numFmtId="0" xfId="0" applyAlignment="1" applyBorder="1" applyFon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readingOrder="0" shrinkToFit="0" vertical="center" wrapText="1"/>
    </xf>
    <xf borderId="12" fillId="3" fontId="10" numFmtId="0" xfId="0" applyAlignment="1" applyBorder="1" applyFill="1" applyFont="1">
      <alignment horizontal="center" shrinkToFit="0" vertical="center" wrapText="1"/>
    </xf>
    <xf borderId="19" fillId="0" fontId="9" numFmtId="164" xfId="0" applyAlignment="1" applyBorder="1" applyFont="1" applyNumberFormat="1">
      <alignment horizontal="center" shrinkToFit="0" vertical="center" wrapText="1"/>
    </xf>
    <xf borderId="17" fillId="0" fontId="9" numFmtId="164" xfId="0" applyAlignment="1" applyBorder="1" applyFont="1" applyNumberFormat="1">
      <alignment horizontal="center" shrinkToFit="0" vertical="center" wrapText="1"/>
    </xf>
    <xf borderId="17" fillId="0" fontId="10" numFmtId="164" xfId="0" applyAlignment="1" applyBorder="1" applyFont="1" applyNumberFormat="1">
      <alignment horizontal="center" shrinkToFit="0" vertical="center" wrapText="1"/>
    </xf>
    <xf borderId="17" fillId="0" fontId="9" numFmtId="1" xfId="0" applyAlignment="1" applyBorder="1" applyFont="1" applyNumberFormat="1">
      <alignment horizontal="center" shrinkToFit="0" vertical="center" wrapText="1"/>
    </xf>
    <xf borderId="20" fillId="0" fontId="9" numFmtId="164" xfId="0" applyAlignment="1" applyBorder="1" applyFont="1" applyNumberFormat="1">
      <alignment horizontal="center" shrinkToFit="0" vertical="center" wrapText="1"/>
    </xf>
    <xf borderId="16" fillId="0" fontId="9" numFmtId="1" xfId="0" applyAlignment="1" applyBorder="1" applyFont="1" applyNumberFormat="1">
      <alignment horizontal="center" shrinkToFit="0" vertical="center" wrapText="1"/>
    </xf>
    <xf borderId="11" fillId="0" fontId="9" numFmtId="164" xfId="0" applyAlignment="1" applyBorder="1" applyFont="1" applyNumberFormat="1">
      <alignment horizontal="center" shrinkToFit="0" vertical="center" wrapText="1"/>
    </xf>
    <xf borderId="0" fillId="0" fontId="1" numFmtId="2" xfId="0" applyAlignment="1" applyFont="1" applyNumberFormat="1">
      <alignment horizontal="center" readingOrder="0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22" fillId="0" fontId="9" numFmtId="0" xfId="0" applyAlignment="1" applyBorder="1" applyFont="1">
      <alignment horizontal="center" readingOrder="0" shrinkToFit="0" vertical="center" wrapText="1"/>
    </xf>
    <xf borderId="22" fillId="3" fontId="10" numFmtId="0" xfId="0" applyAlignment="1" applyBorder="1" applyFont="1">
      <alignment horizontal="center" shrinkToFit="0" vertical="center" wrapText="1"/>
    </xf>
    <xf borderId="23" fillId="0" fontId="9" numFmtId="164" xfId="0" applyAlignment="1" applyBorder="1" applyFont="1" applyNumberFormat="1">
      <alignment horizontal="center" shrinkToFit="0" vertical="center" wrapText="1"/>
    </xf>
    <xf borderId="24" fillId="0" fontId="9" numFmtId="164" xfId="0" applyAlignment="1" applyBorder="1" applyFont="1" applyNumberFormat="1">
      <alignment horizontal="center" shrinkToFit="0" vertical="center" wrapText="1"/>
    </xf>
    <xf borderId="24" fillId="0" fontId="10" numFmtId="164" xfId="0" applyAlignment="1" applyBorder="1" applyFont="1" applyNumberFormat="1">
      <alignment horizontal="center" shrinkToFit="0" vertical="center" wrapText="1"/>
    </xf>
    <xf borderId="24" fillId="0" fontId="9" numFmtId="1" xfId="0" applyAlignment="1" applyBorder="1" applyFont="1" applyNumberFormat="1">
      <alignment horizontal="center" shrinkToFit="0" vertical="center" wrapText="1"/>
    </xf>
    <xf borderId="25" fillId="0" fontId="9" numFmtId="164" xfId="0" applyAlignment="1" applyBorder="1" applyFont="1" applyNumberForma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7" fillId="0" fontId="9" numFmtId="164" xfId="0" applyAlignment="1" applyBorder="1" applyFont="1" applyNumberFormat="1">
      <alignment horizontal="center" shrinkToFit="0" vertical="center" wrapText="1"/>
    </xf>
    <xf borderId="26" fillId="0" fontId="9" numFmtId="1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165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28" fillId="4" fontId="11" numFmtId="0" xfId="0" applyAlignment="1" applyBorder="1" applyFill="1" applyFont="1">
      <alignment horizontal="center" shrinkToFit="0" vertical="center" wrapText="1"/>
    </xf>
    <xf borderId="29" fillId="0" fontId="6" numFmtId="0" xfId="0" applyBorder="1" applyFont="1"/>
    <xf borderId="30" fillId="0" fontId="6" numFmtId="0" xfId="0" applyBorder="1" applyFont="1"/>
    <xf borderId="31" fillId="5" fontId="12" numFmtId="0" xfId="0" applyBorder="1" applyFill="1" applyFont="1"/>
    <xf borderId="32" fillId="0" fontId="6" numFmtId="0" xfId="0" applyBorder="1" applyFont="1"/>
    <xf borderId="33" fillId="4" fontId="13" numFmtId="0" xfId="0" applyAlignment="1" applyBorder="1" applyFont="1">
      <alignment horizontal="center" shrinkToFit="0" vertical="center" wrapText="1"/>
    </xf>
    <xf borderId="34" fillId="0" fontId="6" numFmtId="0" xfId="0" applyBorder="1" applyFont="1"/>
    <xf borderId="35" fillId="5" fontId="11" numFmtId="0" xfId="0" applyAlignment="1" applyBorder="1" applyFont="1">
      <alignment horizontal="center" shrinkToFit="0" vertical="center" wrapText="1"/>
    </xf>
    <xf borderId="36" fillId="5" fontId="14" numFmtId="0" xfId="0" applyAlignment="1" applyBorder="1" applyFont="1">
      <alignment horizontal="center" shrinkToFit="0" vertical="center" wrapText="1"/>
    </xf>
    <xf borderId="37" fillId="4" fontId="15" numFmtId="0" xfId="0" applyAlignment="1" applyBorder="1" applyFont="1">
      <alignment horizontal="center" vertical="center"/>
    </xf>
    <xf borderId="38" fillId="0" fontId="6" numFmtId="0" xfId="0" applyBorder="1" applyFont="1"/>
    <xf borderId="39" fillId="0" fontId="6" numFmtId="0" xfId="0" applyBorder="1" applyFont="1"/>
    <xf borderId="40" fillId="0" fontId="6" numFmtId="0" xfId="0" applyBorder="1" applyFont="1"/>
    <xf borderId="36" fillId="5" fontId="12" numFmtId="0" xfId="0" applyBorder="1" applyFont="1"/>
    <xf borderId="41" fillId="0" fontId="6" numFmtId="0" xfId="0" applyBorder="1" applyFont="1"/>
    <xf borderId="42" fillId="0" fontId="6" numFmtId="0" xfId="0" applyBorder="1" applyFont="1"/>
    <xf borderId="43" fillId="0" fontId="6" numFmtId="0" xfId="0" applyBorder="1" applyFont="1"/>
    <xf borderId="44" fillId="5" fontId="11" numFmtId="0" xfId="0" applyAlignment="1" applyBorder="1" applyFont="1">
      <alignment horizontal="center" shrinkToFit="0" vertical="center" wrapText="1"/>
    </xf>
    <xf borderId="36" fillId="5" fontId="12" numFmtId="0" xfId="0" applyAlignment="1" applyBorder="1" applyFont="1">
      <alignment horizontal="center" shrinkToFit="0" vertical="center" wrapText="1"/>
    </xf>
    <xf borderId="45" fillId="0" fontId="6" numFmtId="0" xfId="0" applyBorder="1" applyFont="1"/>
    <xf borderId="46" fillId="4" fontId="12" numFmtId="0" xfId="0" applyAlignment="1" applyBorder="1" applyFont="1">
      <alignment horizontal="center" vertical="center"/>
    </xf>
    <xf borderId="46" fillId="6" fontId="14" numFmtId="0" xfId="0" applyAlignment="1" applyBorder="1" applyFill="1" applyFont="1">
      <alignment horizontal="center" shrinkToFit="0" vertical="center" wrapText="1"/>
    </xf>
    <xf borderId="47" fillId="6" fontId="14" numFmtId="0" xfId="0" applyAlignment="1" applyBorder="1" applyFont="1">
      <alignment horizontal="center" shrinkToFit="0" vertical="center" wrapText="1"/>
    </xf>
    <xf borderId="48" fillId="5" fontId="14" numFmtId="0" xfId="0" applyAlignment="1" applyBorder="1" applyFont="1">
      <alignment horizontal="center" shrinkToFit="0" vertical="center" wrapText="1"/>
    </xf>
    <xf borderId="49" fillId="4" fontId="12" numFmtId="0" xfId="0" applyAlignment="1" applyBorder="1" applyFont="1">
      <alignment horizontal="center" vertical="center"/>
    </xf>
    <xf borderId="50" fillId="0" fontId="14" numFmtId="0" xfId="0" applyAlignment="1" applyBorder="1" applyFont="1">
      <alignment horizontal="center" shrinkToFit="0" vertical="center" wrapText="1"/>
    </xf>
    <xf borderId="51" fillId="0" fontId="14" numFmtId="0" xfId="0" applyAlignment="1" applyBorder="1" applyFont="1">
      <alignment horizontal="center" shrinkToFit="0" vertical="center" wrapText="1"/>
    </xf>
    <xf borderId="52" fillId="0" fontId="14" numFmtId="0" xfId="0" applyAlignment="1" applyBorder="1" applyFont="1">
      <alignment horizontal="center" shrinkToFit="0" vertical="center" wrapText="1"/>
    </xf>
    <xf borderId="53" fillId="0" fontId="14" numFmtId="0" xfId="0" applyAlignment="1" applyBorder="1" applyFont="1">
      <alignment horizontal="center" shrinkToFit="0" vertical="center" wrapText="1"/>
    </xf>
    <xf borderId="54" fillId="0" fontId="14" numFmtId="0" xfId="0" applyAlignment="1" applyBorder="1" applyFont="1">
      <alignment horizontal="center" shrinkToFit="0" vertical="center" wrapText="1"/>
    </xf>
    <xf borderId="55" fillId="0" fontId="14" numFmtId="0" xfId="0" applyAlignment="1" applyBorder="1" applyFont="1">
      <alignment horizontal="center" shrinkToFit="0" vertical="center" wrapText="1"/>
    </xf>
    <xf borderId="56" fillId="0" fontId="14" numFmtId="0" xfId="0" applyAlignment="1" applyBorder="1" applyFont="1">
      <alignment horizontal="center" shrinkToFit="0" vertical="center" wrapText="1"/>
    </xf>
    <xf borderId="57" fillId="0" fontId="14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58" fillId="5" fontId="12" numFmtId="0" xfId="0" applyBorder="1" applyFont="1"/>
    <xf borderId="59" fillId="5" fontId="12" numFmtId="0" xfId="0" applyBorder="1" applyFont="1"/>
    <xf borderId="10" fillId="5" fontId="12" numFmtId="0" xfId="0" applyBorder="1" applyFont="1"/>
    <xf borderId="60" fillId="5" fontId="12" numFmtId="0" xfId="0" applyBorder="1" applyFont="1"/>
    <xf borderId="54" fillId="5" fontId="12" numFmtId="0" xfId="0" applyAlignment="1" applyBorder="1" applyFont="1">
      <alignment horizontal="center" vertical="center"/>
    </xf>
    <xf borderId="61" fillId="5" fontId="12" numFmtId="0" xfId="0" applyAlignment="1" applyBorder="1" applyFont="1">
      <alignment horizontal="center" vertical="center"/>
    </xf>
    <xf borderId="56" fillId="5" fontId="12" numFmtId="0" xfId="0" applyAlignment="1" applyBorder="1" applyFont="1">
      <alignment horizontal="center" vertical="center"/>
    </xf>
    <xf borderId="57" fillId="5" fontId="12" numFmtId="0" xfId="0" applyAlignment="1" applyBorder="1" applyFont="1">
      <alignment horizontal="center" vertical="center"/>
    </xf>
    <xf borderId="62" fillId="0" fontId="12" numFmtId="164" xfId="0" applyAlignment="1" applyBorder="1" applyFont="1" applyNumberFormat="1">
      <alignment horizontal="center" readingOrder="0" vertical="center"/>
    </xf>
    <xf borderId="63" fillId="0" fontId="12" numFmtId="1" xfId="0" applyAlignment="1" applyBorder="1" applyFont="1" applyNumberFormat="1">
      <alignment horizontal="center" vertical="center"/>
    </xf>
    <xf borderId="46" fillId="0" fontId="12" numFmtId="164" xfId="0" applyAlignment="1" applyBorder="1" applyFont="1" applyNumberFormat="1">
      <alignment horizontal="center" vertical="center"/>
    </xf>
    <xf borderId="64" fillId="0" fontId="12" numFmtId="164" xfId="0" applyAlignment="1" applyBorder="1" applyFont="1" applyNumberFormat="1">
      <alignment horizontal="center" vertical="center"/>
    </xf>
    <xf borderId="65" fillId="0" fontId="12" numFmtId="164" xfId="0" applyAlignment="1" applyBorder="1" applyFont="1" applyNumberFormat="1">
      <alignment horizontal="center" vertical="center"/>
    </xf>
    <xf borderId="66" fillId="5" fontId="12" numFmtId="0" xfId="0" applyAlignment="1" applyBorder="1" applyFont="1">
      <alignment horizontal="center" vertical="center"/>
    </xf>
    <xf borderId="57" fillId="0" fontId="12" numFmtId="164" xfId="0" applyAlignment="1" applyBorder="1" applyFont="1" applyNumberFormat="1">
      <alignment horizontal="center" readingOrder="0" vertical="center"/>
    </xf>
    <xf borderId="36" fillId="5" fontId="12" numFmtId="0" xfId="0" applyAlignment="1" applyBorder="1" applyFont="1">
      <alignment horizontal="center" vertical="center"/>
    </xf>
    <xf borderId="67" fillId="0" fontId="12" numFmtId="164" xfId="0" applyAlignment="1" applyBorder="1" applyFont="1" applyNumberFormat="1">
      <alignment horizontal="center" vertical="center"/>
    </xf>
    <xf borderId="57" fillId="0" fontId="12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horizontal="center" vertical="center"/>
    </xf>
    <xf borderId="10" fillId="5" fontId="12" numFmtId="0" xfId="0" applyAlignment="1" applyBorder="1" applyFont="1">
      <alignment horizontal="center" vertical="center"/>
    </xf>
    <xf borderId="57" fillId="0" fontId="14" numFmtId="164" xfId="0" applyAlignment="1" applyBorder="1" applyFont="1" applyNumberFormat="1">
      <alignment horizontal="center" vertical="center"/>
    </xf>
    <xf borderId="0" fillId="0" fontId="12" numFmtId="164" xfId="0" applyAlignment="1" applyFont="1" applyNumberFormat="1">
      <alignment horizontal="center" vertical="center"/>
    </xf>
    <xf borderId="62" fillId="0" fontId="12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342900</xdr:colOff>
      <xdr:row>0</xdr:row>
      <xdr:rowOff>47625</xdr:rowOff>
    </xdr:from>
    <xdr:ext cx="619125" cy="581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hidden="1" min="1" max="1" width="8.57"/>
    <col customWidth="1" hidden="1" min="2" max="2" width="15.86"/>
    <col customWidth="1" min="3" max="3" width="15.86"/>
    <col customWidth="1" min="4" max="4" width="4.57"/>
    <col customWidth="1" min="5" max="5" width="5.14"/>
    <col customWidth="1" min="6" max="6" width="7.43"/>
    <col customWidth="1" hidden="1" min="7" max="7" width="7.57"/>
    <col customWidth="1" min="8" max="8" width="6.86"/>
    <col customWidth="1" min="9" max="9" width="5.0"/>
    <col customWidth="1" min="10" max="10" width="8.43"/>
    <col customWidth="1" min="11" max="11" width="6.43"/>
    <col customWidth="1" min="12" max="12" width="5.14"/>
    <col customWidth="1" min="13" max="13" width="7.43"/>
    <col customWidth="1" min="14" max="14" width="8.57"/>
    <col customWidth="1" min="15" max="16" width="6.14"/>
    <col customWidth="1" min="17" max="17" width="9.43"/>
    <col customWidth="1" min="18" max="18" width="5.29"/>
    <col customWidth="1" min="19" max="19" width="7.14"/>
    <col customWidth="1" min="20" max="20" width="7.71"/>
    <col customWidth="1" min="21" max="26" width="8.57"/>
  </cols>
  <sheetData>
    <row r="1" ht="21.0" customHeight="1">
      <c r="A1" s="1"/>
      <c r="B1" s="2" t="s">
        <v>0</v>
      </c>
      <c r="U1" s="1"/>
      <c r="V1" s="1"/>
      <c r="W1" s="1"/>
      <c r="X1" s="1"/>
      <c r="Y1" s="1"/>
      <c r="Z1" s="1"/>
    </row>
    <row r="2" ht="12.0" customHeight="1">
      <c r="A2" s="1"/>
      <c r="B2" s="1" t="s">
        <v>1</v>
      </c>
      <c r="U2" s="1"/>
      <c r="V2" s="1"/>
      <c r="W2" s="1"/>
      <c r="X2" s="1"/>
      <c r="Y2" s="1"/>
      <c r="Z2" s="1"/>
    </row>
    <row r="3" ht="14.25" customHeight="1">
      <c r="A3" s="1"/>
      <c r="B3" s="1" t="s">
        <v>2</v>
      </c>
      <c r="U3" s="1"/>
      <c r="V3" s="1"/>
      <c r="W3" s="1"/>
      <c r="X3" s="1"/>
      <c r="Y3" s="1"/>
      <c r="Z3" s="1"/>
    </row>
    <row r="4" ht="12.0" customHeight="1">
      <c r="A4" s="1"/>
      <c r="B4" s="1"/>
      <c r="U4" s="1"/>
      <c r="V4" s="1"/>
      <c r="W4" s="1"/>
      <c r="X4" s="1"/>
      <c r="Y4" s="1"/>
      <c r="Z4" s="1"/>
    </row>
    <row r="5" ht="21.0" customHeight="1">
      <c r="A5" s="1"/>
      <c r="B5" s="3" t="s">
        <v>3</v>
      </c>
      <c r="C5" s="3" t="s">
        <v>3</v>
      </c>
      <c r="D5" s="4" t="s">
        <v>4</v>
      </c>
      <c r="E5" s="4" t="s">
        <v>5</v>
      </c>
      <c r="F5" s="5" t="s">
        <v>6</v>
      </c>
      <c r="G5" s="6"/>
      <c r="H5" s="6"/>
      <c r="I5" s="6"/>
      <c r="J5" s="6"/>
      <c r="K5" s="7"/>
      <c r="L5" s="8" t="s">
        <v>7</v>
      </c>
      <c r="M5" s="6"/>
      <c r="N5" s="9"/>
      <c r="O5" s="8" t="s">
        <v>8</v>
      </c>
      <c r="P5" s="6"/>
      <c r="Q5" s="9"/>
      <c r="R5" s="8" t="s">
        <v>9</v>
      </c>
      <c r="S5" s="6"/>
      <c r="T5" s="9"/>
      <c r="U5" s="1"/>
      <c r="V5" s="1"/>
      <c r="W5" s="1"/>
      <c r="X5" s="1"/>
      <c r="Y5" s="1"/>
      <c r="Z5" s="1"/>
    </row>
    <row r="6" ht="24.0" customHeight="1">
      <c r="A6" s="1"/>
      <c r="B6" s="10"/>
      <c r="C6" s="10"/>
      <c r="D6" s="11"/>
      <c r="E6" s="11"/>
      <c r="F6" s="12" t="s">
        <v>10</v>
      </c>
      <c r="G6" s="13" t="s">
        <v>11</v>
      </c>
      <c r="H6" s="14" t="s">
        <v>12</v>
      </c>
      <c r="I6" s="15" t="s">
        <v>13</v>
      </c>
      <c r="J6" s="16" t="s">
        <v>14</v>
      </c>
      <c r="K6" s="17" t="s">
        <v>15</v>
      </c>
      <c r="L6" s="18" t="s">
        <v>13</v>
      </c>
      <c r="M6" s="19" t="s">
        <v>14</v>
      </c>
      <c r="N6" s="13" t="s">
        <v>16</v>
      </c>
      <c r="O6" s="18" t="s">
        <v>13</v>
      </c>
      <c r="P6" s="19" t="s">
        <v>14</v>
      </c>
      <c r="Q6" s="13" t="s">
        <v>16</v>
      </c>
      <c r="R6" s="18" t="s">
        <v>13</v>
      </c>
      <c r="S6" s="19" t="s">
        <v>14</v>
      </c>
      <c r="T6" s="13" t="s">
        <v>16</v>
      </c>
      <c r="U6" s="1"/>
      <c r="V6" s="1"/>
      <c r="W6" s="1"/>
      <c r="X6" s="1"/>
      <c r="Y6" s="1"/>
      <c r="Z6" s="1"/>
    </row>
    <row r="7" ht="18.75" customHeight="1">
      <c r="A7" s="20">
        <f t="shared" ref="A7:A16" si="1">J7</f>
        <v>12.55</v>
      </c>
      <c r="B7" s="21" t="s">
        <v>17</v>
      </c>
      <c r="C7" s="21" t="s">
        <v>18</v>
      </c>
      <c r="D7" s="22">
        <v>19.0</v>
      </c>
      <c r="E7" s="23">
        <f t="shared" ref="E7:E16" si="2">RANK(H7,$H$7:$H$16)</f>
        <v>1</v>
      </c>
      <c r="F7" s="24">
        <f t="shared" ref="F7:F16" si="3">H7-MAX($H$7:$H$16)</f>
        <v>0</v>
      </c>
      <c r="G7" s="25">
        <f t="shared" ref="G7:G16" si="4">IF(E7&gt;2,H7-VLOOKUP(E7-1,$E$7:$K$16,7,FALSE),IF(E7=2,(F7),IF(E7=1,0)))</f>
        <v>0</v>
      </c>
      <c r="H7" s="26">
        <f>'Copes Nams Juniori'!$W$5</f>
        <v>166.4</v>
      </c>
      <c r="I7" s="27">
        <f>'Copes Nams Juniori'!$T$5</f>
        <v>36</v>
      </c>
      <c r="J7" s="25">
        <f>'Copes Nams Juniori'!$V$5</f>
        <v>12.55</v>
      </c>
      <c r="K7" s="28">
        <f>'Copes Nams Juniori'!$U$5</f>
        <v>4.622222222</v>
      </c>
      <c r="L7" s="29">
        <f>IF('Copes Nams Juniori'!$B$5&gt;0,'Copes Nams Juniori'!$B$5," ")</f>
        <v>2</v>
      </c>
      <c r="M7" s="25">
        <f>IF('Copes Nams Juniori'!$C$5&gt;0,'Copes Nams Juniori'!$C$5," ")</f>
        <v>4.325</v>
      </c>
      <c r="N7" s="30">
        <f>'Copes Nams Juniori'!$E$5</f>
        <v>7.775</v>
      </c>
      <c r="O7" s="29">
        <f>IF('Copes Nams Juniori'!$H$5&gt;0,'Copes Nams Juniori'!$H$5," ")</f>
        <v>22</v>
      </c>
      <c r="P7" s="25">
        <f>IF('Copes Nams Juniori'!$I$5&gt;0,'Copes Nams Juniori'!$I$5," ")</f>
        <v>12.55</v>
      </c>
      <c r="Q7" s="30">
        <f>'Copes Nams Juniori'!$K$5</f>
        <v>102.025</v>
      </c>
      <c r="R7" s="29">
        <f>IF('Copes Nams Juniori'!$N$5&gt;0,'Copes Nams Juniori'!$N$5," ")</f>
        <v>12</v>
      </c>
      <c r="S7" s="25">
        <f>IF('Copes Nams Juniori'!$O$5&gt;0,'Copes Nams Juniori'!$O$5," ")</f>
        <v>9.25</v>
      </c>
      <c r="T7" s="30">
        <f>'Copes Nams Juniori'!$Q$5</f>
        <v>56.6</v>
      </c>
      <c r="U7" s="1"/>
      <c r="V7" s="31"/>
      <c r="W7" s="1"/>
      <c r="X7" s="1"/>
      <c r="Y7" s="1"/>
      <c r="Z7" s="1"/>
    </row>
    <row r="8" ht="16.5" customHeight="1">
      <c r="A8" s="20">
        <f t="shared" si="1"/>
        <v>5.1</v>
      </c>
      <c r="B8" s="21" t="s">
        <v>19</v>
      </c>
      <c r="C8" s="21" t="s">
        <v>20</v>
      </c>
      <c r="D8" s="22">
        <v>15.0</v>
      </c>
      <c r="E8" s="23">
        <f t="shared" si="2"/>
        <v>2</v>
      </c>
      <c r="F8" s="24">
        <f t="shared" si="3"/>
        <v>-106.55</v>
      </c>
      <c r="G8" s="25">
        <f t="shared" si="4"/>
        <v>-106.55</v>
      </c>
      <c r="H8" s="26">
        <f>'IvoRol Fishing Team'!$W$5</f>
        <v>59.85</v>
      </c>
      <c r="I8" s="27">
        <f>'IvoRol Fishing Team'!$T$5</f>
        <v>18</v>
      </c>
      <c r="J8" s="25">
        <f>'IvoRol Fishing Team'!$V$5</f>
        <v>5.1</v>
      </c>
      <c r="K8" s="28">
        <f>'IvoRol Fishing Team'!$U$5</f>
        <v>3.325</v>
      </c>
      <c r="L8" s="29">
        <f>IF('IvoRol Fishing Team'!$B$5&gt;0,'IvoRol Fishing Team'!$B$5," ")</f>
        <v>1</v>
      </c>
      <c r="M8" s="25">
        <f>IF('IvoRol Fishing Team'!$C$5&gt;0,'IvoRol Fishing Team'!$C$5," ")</f>
        <v>3.5</v>
      </c>
      <c r="N8" s="30">
        <f>'IvoRol Fishing Team'!$E$5</f>
        <v>3.5</v>
      </c>
      <c r="O8" s="29">
        <f>IF('IvoRol Fishing Team'!$H$5&gt;0,'IvoRol Fishing Team'!$H$5," ")</f>
        <v>3</v>
      </c>
      <c r="P8" s="25">
        <f>IF('IvoRol Fishing Team'!$I$5&gt;0,'IvoRol Fishing Team'!$I$5," ")</f>
        <v>3.45</v>
      </c>
      <c r="Q8" s="30">
        <f>'IvoRol Fishing Team'!$K$5</f>
        <v>9.05</v>
      </c>
      <c r="R8" s="29">
        <f>IF('IvoRol Fishing Team'!$N$5&gt;0,'IvoRol Fishing Team'!$N$5," ")</f>
        <v>14</v>
      </c>
      <c r="S8" s="25">
        <f>IF('IvoRol Fishing Team'!$O$5&gt;0,'IvoRol Fishing Team'!$O$5," ")</f>
        <v>5.1</v>
      </c>
      <c r="T8" s="30">
        <f>'IvoRol Fishing Team'!$Q$5</f>
        <v>47.3</v>
      </c>
      <c r="U8" s="1"/>
      <c r="V8" s="31"/>
      <c r="W8" s="1"/>
      <c r="X8" s="1"/>
      <c r="Y8" s="1"/>
      <c r="Z8" s="1"/>
    </row>
    <row r="9" ht="19.5" customHeight="1">
      <c r="A9" s="20">
        <f t="shared" si="1"/>
        <v>4.5</v>
      </c>
      <c r="B9" s="21" t="s">
        <v>21</v>
      </c>
      <c r="C9" s="21" t="s">
        <v>22</v>
      </c>
      <c r="D9" s="22">
        <v>10.0</v>
      </c>
      <c r="E9" s="23">
        <f t="shared" si="2"/>
        <v>3</v>
      </c>
      <c r="F9" s="24">
        <f t="shared" si="3"/>
        <v>-113.475</v>
      </c>
      <c r="G9" s="25">
        <f t="shared" si="4"/>
        <v>49.6</v>
      </c>
      <c r="H9" s="26">
        <f>'Energy Carp 2'!$W$5</f>
        <v>52.925</v>
      </c>
      <c r="I9" s="27">
        <f>'Energy Carp 2'!$T$5</f>
        <v>18</v>
      </c>
      <c r="J9" s="25">
        <f>'Energy Carp 2'!$V$5</f>
        <v>4.5</v>
      </c>
      <c r="K9" s="28">
        <f>'Energy Carp 2'!$U$5</f>
        <v>2.940277778</v>
      </c>
      <c r="L9" s="29">
        <f>IF('Energy Carp 2'!$B$5&gt;0,'Energy Carp 2'!$B$5," ")</f>
        <v>1</v>
      </c>
      <c r="M9" s="25">
        <f>IF('Energy Carp 2'!$C$5&gt;0,'Energy Carp 2'!$C$5," ")</f>
        <v>2.45</v>
      </c>
      <c r="N9" s="30">
        <f>'Energy Carp 2'!$E$5</f>
        <v>2.45</v>
      </c>
      <c r="O9" s="29">
        <f>IF('Energy Carp 2'!$H$5&gt;0,'Energy Carp 2'!$H$5," ")</f>
        <v>7</v>
      </c>
      <c r="P9" s="25">
        <f>IF('Energy Carp 2'!$I$5&gt;0,'Energy Carp 2'!$I$5," ")</f>
        <v>4.05</v>
      </c>
      <c r="Q9" s="30">
        <f>'Energy Carp 2'!$K$5</f>
        <v>21.325</v>
      </c>
      <c r="R9" s="29">
        <f>IF('Energy Carp 2'!$N$5&gt;0,'Energy Carp 2'!$N$5," ")</f>
        <v>10</v>
      </c>
      <c r="S9" s="25">
        <f>IF('Energy Carp 2'!$O$5&gt;0,'Energy Carp 2'!$O$5," ")</f>
        <v>4.5</v>
      </c>
      <c r="T9" s="30">
        <f>'Energy Carp 2'!$Q$5</f>
        <v>29.15</v>
      </c>
      <c r="U9" s="1"/>
      <c r="V9" s="31"/>
      <c r="W9" s="1"/>
      <c r="X9" s="1"/>
      <c r="Y9" s="1"/>
      <c r="Z9" s="1"/>
    </row>
    <row r="10" ht="19.5" customHeight="1">
      <c r="A10" s="20">
        <f t="shared" si="1"/>
        <v>7.35</v>
      </c>
      <c r="B10" s="21" t="s">
        <v>23</v>
      </c>
      <c r="C10" s="21" t="s">
        <v>24</v>
      </c>
      <c r="D10" s="22">
        <v>18.0</v>
      </c>
      <c r="E10" s="23">
        <f t="shared" si="2"/>
        <v>4</v>
      </c>
      <c r="F10" s="24">
        <f t="shared" si="3"/>
        <v>-118</v>
      </c>
      <c r="G10" s="25">
        <f t="shared" si="4"/>
        <v>45.45972222</v>
      </c>
      <c r="H10" s="26">
        <f>'MEGA Zakorm'!$W$5</f>
        <v>48.4</v>
      </c>
      <c r="I10" s="27">
        <f>'MEGA Zakorm'!$T$5</f>
        <v>13</v>
      </c>
      <c r="J10" s="25">
        <f>'MEGA Zakorm'!$V$5</f>
        <v>7.35</v>
      </c>
      <c r="K10" s="28">
        <f>'MEGA Zakorm'!$U$5</f>
        <v>3.723076923</v>
      </c>
      <c r="L10" s="32" t="str">
        <f>IF('MEGA Zakorm'!$B$5&gt;0,'MEGA Zakorm'!$B$5," ")</f>
        <v> </v>
      </c>
      <c r="M10" s="25" t="str">
        <f>IF('MEGA Zakorm'!$C$5&gt;0,'MEGA Zakorm'!$C$5," ")</f>
        <v> </v>
      </c>
      <c r="N10" s="30">
        <f>'MEGA Zakorm'!$E$5</f>
        <v>0</v>
      </c>
      <c r="O10" s="29">
        <f>IF('MEGA Zakorm'!$H$5&gt;0,'MEGA Zakorm'!$H$5," ")</f>
        <v>8</v>
      </c>
      <c r="P10" s="25">
        <f>IF('MEGA Zakorm'!$I$5&gt;0,'MEGA Zakorm'!$I$5," ")</f>
        <v>7.35</v>
      </c>
      <c r="Q10" s="30">
        <f>'MEGA Zakorm'!$K$5</f>
        <v>31.7</v>
      </c>
      <c r="R10" s="29">
        <f>IF('MEGA Zakorm'!$N$5&gt;0,'MEGA Zakorm'!$N$5," ")</f>
        <v>5</v>
      </c>
      <c r="S10" s="25">
        <f>IF('MEGA Zakorm'!$O$5&gt;0,'MEGA Zakorm'!$O$5," ")</f>
        <v>6.025</v>
      </c>
      <c r="T10" s="30">
        <f>'MEGA Zakorm'!$Q$5</f>
        <v>16.7</v>
      </c>
      <c r="U10" s="1"/>
      <c r="V10" s="31"/>
      <c r="W10" s="1"/>
      <c r="X10" s="1"/>
      <c r="Y10" s="1"/>
      <c r="Z10" s="1"/>
    </row>
    <row r="11" ht="18.0" customHeight="1">
      <c r="A11" s="20">
        <f t="shared" si="1"/>
        <v>5.175</v>
      </c>
      <c r="B11" s="21" t="s">
        <v>25</v>
      </c>
      <c r="C11" s="21" t="s">
        <v>26</v>
      </c>
      <c r="D11" s="22">
        <v>13.0</v>
      </c>
      <c r="E11" s="23">
        <f t="shared" si="2"/>
        <v>5</v>
      </c>
      <c r="F11" s="24">
        <f t="shared" si="3"/>
        <v>-131.25</v>
      </c>
      <c r="G11" s="25">
        <f t="shared" si="4"/>
        <v>31.42692308</v>
      </c>
      <c r="H11" s="26">
        <f>'Carp 72 Junior Team 2'!$W$5</f>
        <v>35.15</v>
      </c>
      <c r="I11" s="27">
        <f>'Carp 72 Junior Team 2'!$T$5</f>
        <v>11</v>
      </c>
      <c r="J11" s="25">
        <f>'Carp 72 Junior Team 2'!$V$5</f>
        <v>5.175</v>
      </c>
      <c r="K11" s="28">
        <f>'Carp 72 Junior Team 2'!$U$5</f>
        <v>3.195454545</v>
      </c>
      <c r="L11" s="32" t="str">
        <f>IF('Carp 72 Junior Team 2'!$B$5&gt;0,'Carp 72 Junior Team 2'!$B$5," ")</f>
        <v> </v>
      </c>
      <c r="M11" s="25" t="str">
        <f>IF('Carp 72 Junior Team 2'!$C$5&gt;0,'Carp 72 Junior Team 2'!$C$5," ")</f>
        <v> </v>
      </c>
      <c r="N11" s="30">
        <f>'Carp 72 Junior Team 2'!$E$5</f>
        <v>0</v>
      </c>
      <c r="O11" s="29">
        <f>IF('Carp 72 Junior Team 2'!$H$5&gt;0,'Carp 72 Junior Team 2'!$H$5," ")</f>
        <v>4</v>
      </c>
      <c r="P11" s="25">
        <f>IF('Carp 72 Junior Team 2'!$I$5&gt;0,'Carp 72 Junior Team 2'!$I$5," ")</f>
        <v>4.425</v>
      </c>
      <c r="Q11" s="30">
        <f>'Carp 72 Junior Team 2'!$K$5</f>
        <v>14.45</v>
      </c>
      <c r="R11" s="29">
        <f>IF('Carp 72 Junior Team 2'!$N$5&gt;0,'Carp 72 Junior Team 2'!$N$5," ")</f>
        <v>7</v>
      </c>
      <c r="S11" s="25">
        <f>IF('Carp 72 Junior Team 2'!$O$5&gt;0,'Carp 72 Junior Team 2'!$O$5," ")</f>
        <v>5.175</v>
      </c>
      <c r="T11" s="30">
        <f>'Carp 72 Junior Team 2'!$Q$5</f>
        <v>20.7</v>
      </c>
      <c r="U11" s="1"/>
      <c r="V11" s="31"/>
      <c r="W11" s="1"/>
      <c r="X11" s="1"/>
      <c r="Y11" s="1"/>
      <c r="Z11" s="1"/>
    </row>
    <row r="12" ht="18.75" customHeight="1">
      <c r="A12" s="20">
        <f t="shared" si="1"/>
        <v>4.3</v>
      </c>
      <c r="B12" s="21" t="s">
        <v>27</v>
      </c>
      <c r="C12" s="21" t="s">
        <v>28</v>
      </c>
      <c r="D12" s="22">
        <v>17.0</v>
      </c>
      <c r="E12" s="23">
        <f t="shared" si="2"/>
        <v>6</v>
      </c>
      <c r="F12" s="24">
        <f t="shared" si="3"/>
        <v>-140.775</v>
      </c>
      <c r="G12" s="25">
        <f t="shared" si="4"/>
        <v>22.42954545</v>
      </c>
      <c r="H12" s="26">
        <f>'Banāni'!$W$5</f>
        <v>25.625</v>
      </c>
      <c r="I12" s="27">
        <f>'Banāni'!$T$5</f>
        <v>8</v>
      </c>
      <c r="J12" s="25">
        <f>'Banāni'!$V$5</f>
        <v>4.3</v>
      </c>
      <c r="K12" s="28">
        <f>'Banāni'!$U$5</f>
        <v>3.203125</v>
      </c>
      <c r="L12" s="29">
        <f>IF('Banāni'!$B$5&gt;0,'Banāni'!$B$5," ")</f>
        <v>1</v>
      </c>
      <c r="M12" s="25">
        <f>IF('Banāni'!$C$5&gt;0,'Banāni'!$C$5," ")</f>
        <v>2.475</v>
      </c>
      <c r="N12" s="30">
        <f>'Banāni'!$E$5</f>
        <v>2.475</v>
      </c>
      <c r="O12" s="29">
        <f>IF('Banāni'!$H$5&gt;0,'Banāni'!$H$5," ")</f>
        <v>3</v>
      </c>
      <c r="P12" s="25">
        <f>IF('Banāni'!$I$5&gt;0,'Banāni'!$I$5," ")</f>
        <v>4.2</v>
      </c>
      <c r="Q12" s="30">
        <f>'Banāni'!$K$5</f>
        <v>10.175</v>
      </c>
      <c r="R12" s="29">
        <f>IF('Banāni'!$N$5&gt;0,'Banāni'!$N$5," ")</f>
        <v>4</v>
      </c>
      <c r="S12" s="25">
        <f>IF('Banāni'!$O$5&gt;0,'Banāni'!$O$5," ")</f>
        <v>4.3</v>
      </c>
      <c r="T12" s="30">
        <f>'Banāni'!$Q$5</f>
        <v>12.975</v>
      </c>
      <c r="U12" s="1"/>
      <c r="V12" s="31"/>
      <c r="W12" s="1"/>
      <c r="X12" s="1"/>
      <c r="Y12" s="1"/>
      <c r="Z12" s="1"/>
    </row>
    <row r="13" ht="16.5" customHeight="1">
      <c r="A13" s="20">
        <f t="shared" si="1"/>
        <v>4.15</v>
      </c>
      <c r="B13" s="21" t="s">
        <v>29</v>
      </c>
      <c r="C13" s="21" t="s">
        <v>30</v>
      </c>
      <c r="D13" s="22">
        <v>16.0</v>
      </c>
      <c r="E13" s="23">
        <f t="shared" si="2"/>
        <v>7</v>
      </c>
      <c r="F13" s="24">
        <f t="shared" si="3"/>
        <v>-142.4</v>
      </c>
      <c r="G13" s="25">
        <f t="shared" si="4"/>
        <v>20.796875</v>
      </c>
      <c r="H13" s="26">
        <f>'Carp Junior'!$W$5</f>
        <v>24</v>
      </c>
      <c r="I13" s="27">
        <f>'Carp Junior'!$T$5</f>
        <v>7</v>
      </c>
      <c r="J13" s="25">
        <f>'Carp Junior'!$V$5</f>
        <v>4.15</v>
      </c>
      <c r="K13" s="28">
        <f>'Carp Junior'!$U$5</f>
        <v>3.428571429</v>
      </c>
      <c r="L13" s="32" t="str">
        <f>IF('Carp Junior'!$B$5&gt;0,'Carp Junior'!$B$5," ")</f>
        <v> </v>
      </c>
      <c r="M13" s="25" t="str">
        <f>IF('Carp Junior'!$C$5&gt;0,'Carp Junior'!$C$5," ")</f>
        <v> </v>
      </c>
      <c r="N13" s="30">
        <f>'Carp Junior'!$E$5</f>
        <v>0</v>
      </c>
      <c r="O13" s="29">
        <f>IF('Carp Junior'!$H$5&gt;0,'Carp Junior'!$H$5," ")</f>
        <v>4</v>
      </c>
      <c r="P13" s="25">
        <f>IF('Carp Junior'!$I$5&gt;0,'Carp Junior'!$I$5," ")</f>
        <v>4.15</v>
      </c>
      <c r="Q13" s="30">
        <f>'Carp Junior'!$K$5</f>
        <v>13.7</v>
      </c>
      <c r="R13" s="29">
        <f>IF('Carp Junior'!$N$5&gt;0,'Carp Junior'!$N$5," ")</f>
        <v>3</v>
      </c>
      <c r="S13" s="25">
        <f>IF('Carp Junior'!$O$5&gt;0,'Carp Junior'!$O$5," ")</f>
        <v>3.85</v>
      </c>
      <c r="T13" s="30">
        <f>'Carp Junior'!$Q$5</f>
        <v>10.3</v>
      </c>
      <c r="U13" s="1"/>
      <c r="V13" s="31"/>
      <c r="W13" s="1"/>
      <c r="X13" s="1"/>
      <c r="Y13" s="1"/>
      <c r="Z13" s="1"/>
    </row>
    <row r="14" ht="16.5" customHeight="1">
      <c r="A14" s="20">
        <f t="shared" si="1"/>
        <v>4.05</v>
      </c>
      <c r="B14" s="21" t="s">
        <v>31</v>
      </c>
      <c r="C14" s="21" t="s">
        <v>32</v>
      </c>
      <c r="D14" s="22">
        <v>11.0</v>
      </c>
      <c r="E14" s="23">
        <f t="shared" si="2"/>
        <v>8</v>
      </c>
      <c r="F14" s="24">
        <f t="shared" si="3"/>
        <v>-142.625</v>
      </c>
      <c r="G14" s="25">
        <f t="shared" si="4"/>
        <v>20.34642857</v>
      </c>
      <c r="H14" s="26">
        <f>'NGT Latvia Juniors'!$W$5</f>
        <v>23.775</v>
      </c>
      <c r="I14" s="27">
        <f>'NGT Latvia Juniors'!$T$5</f>
        <v>8</v>
      </c>
      <c r="J14" s="25">
        <f>'NGT Latvia Juniors'!$V$5</f>
        <v>4.05</v>
      </c>
      <c r="K14" s="28">
        <f>'NGT Latvia Juniors'!$U$5</f>
        <v>2.971875</v>
      </c>
      <c r="L14" s="29">
        <f>IF('NGT Latvia Juniors'!$B$5&gt;0,'NGT Latvia Juniors'!$B$5," ")</f>
        <v>1</v>
      </c>
      <c r="M14" s="25">
        <f>IF('NGT Latvia Juniors'!$C$5&gt;0,'NGT Latvia Juniors'!$C$5," ")</f>
        <v>1.95</v>
      </c>
      <c r="N14" s="30">
        <f>'NGT Latvia Juniors'!$E$5</f>
        <v>1.95</v>
      </c>
      <c r="O14" s="29">
        <f>IF('NGT Latvia Juniors'!$H$5&gt;0,'NGT Latvia Juniors'!$H$5," ")</f>
        <v>2</v>
      </c>
      <c r="P14" s="25">
        <f>IF('NGT Latvia Juniors'!$I$5&gt;0,'NGT Latvia Juniors'!$I$5," ")</f>
        <v>4.05</v>
      </c>
      <c r="Q14" s="30">
        <f>'NGT Latvia Juniors'!$K$5</f>
        <v>6.15</v>
      </c>
      <c r="R14" s="29">
        <f>IF('NGT Latvia Juniors'!$N$5&gt;0,'NGT Latvia Juniors'!$N$5," ")</f>
        <v>5</v>
      </c>
      <c r="S14" s="25">
        <f>IF('NGT Latvia Juniors'!$O$5&gt;0,'NGT Latvia Juniors'!$O$5," ")</f>
        <v>3.575</v>
      </c>
      <c r="T14" s="30">
        <f>'NGT Latvia Juniors'!$Q$5</f>
        <v>15.675</v>
      </c>
      <c r="U14" s="1"/>
      <c r="V14" s="31"/>
      <c r="W14" s="1"/>
      <c r="X14" s="1"/>
      <c r="Y14" s="1"/>
      <c r="Z14" s="1"/>
    </row>
    <row r="15" ht="16.5" customHeight="1">
      <c r="A15" s="20">
        <f t="shared" si="1"/>
        <v>6.45</v>
      </c>
      <c r="B15" s="21" t="s">
        <v>33</v>
      </c>
      <c r="C15" s="21" t="s">
        <v>34</v>
      </c>
      <c r="D15" s="22">
        <v>14.0</v>
      </c>
      <c r="E15" s="23">
        <f t="shared" si="2"/>
        <v>9</v>
      </c>
      <c r="F15" s="24">
        <f t="shared" si="3"/>
        <v>-149.275</v>
      </c>
      <c r="G15" s="25">
        <f t="shared" si="4"/>
        <v>14.153125</v>
      </c>
      <c r="H15" s="26">
        <f>'Piļiki'!$W$5</f>
        <v>17.125</v>
      </c>
      <c r="I15" s="27">
        <f>'Piļiki'!$T$5</f>
        <v>4</v>
      </c>
      <c r="J15" s="25">
        <f>'Piļiki'!$V$5</f>
        <v>6.45</v>
      </c>
      <c r="K15" s="28">
        <f>'Piļiki'!$U$5</f>
        <v>4.28125</v>
      </c>
      <c r="L15" s="32" t="str">
        <f>IF('Piļiki'!$B$5&gt;0,'Piļiki'!$B$5," ")</f>
        <v> </v>
      </c>
      <c r="M15" s="25" t="str">
        <f>IF('Piļiki'!$C$5&gt;0,'Piļiki'!$C$5," ")</f>
        <v> </v>
      </c>
      <c r="N15" s="30">
        <f>'Piļiki'!$E$5</f>
        <v>0</v>
      </c>
      <c r="O15" s="29">
        <f>IF('Piļiki'!$H$5&gt;0,'Piļiki'!$H$5," ")</f>
        <v>1</v>
      </c>
      <c r="P15" s="25">
        <f>IF('Piļiki'!$I$5&gt;0,'Piļiki'!$I$5," ")</f>
        <v>6.45</v>
      </c>
      <c r="Q15" s="30">
        <f>'Piļiki'!$K$5</f>
        <v>6.45</v>
      </c>
      <c r="R15" s="29">
        <f>IF('Piļiki'!$N$5&gt;0,'Piļiki'!$N$5," ")</f>
        <v>3</v>
      </c>
      <c r="S15" s="25">
        <f>IF('Piļiki'!$O$5&gt;0,'Piļiki'!$O$5," ")</f>
        <v>5.125</v>
      </c>
      <c r="T15" s="30">
        <f>'Piļiki'!$Q$5</f>
        <v>10.675</v>
      </c>
      <c r="U15" s="1"/>
      <c r="V15" s="31"/>
      <c r="W15" s="1"/>
      <c r="X15" s="1"/>
      <c r="Y15" s="1"/>
      <c r="Z15" s="1"/>
    </row>
    <row r="16" ht="16.5" customHeight="1">
      <c r="A16" s="20">
        <f t="shared" si="1"/>
        <v>5.525</v>
      </c>
      <c r="B16" s="33" t="s">
        <v>35</v>
      </c>
      <c r="C16" s="33" t="s">
        <v>36</v>
      </c>
      <c r="D16" s="34">
        <v>12.0</v>
      </c>
      <c r="E16" s="35">
        <f t="shared" si="2"/>
        <v>10</v>
      </c>
      <c r="F16" s="36">
        <f t="shared" si="3"/>
        <v>-157.475</v>
      </c>
      <c r="G16" s="37">
        <f t="shared" si="4"/>
        <v>4.64375</v>
      </c>
      <c r="H16" s="38">
        <f>'Karpēni'!$W$5</f>
        <v>8.925</v>
      </c>
      <c r="I16" s="39">
        <f>'Karpēni'!$T$5</f>
        <v>2</v>
      </c>
      <c r="J16" s="37">
        <f>'Karpēni'!$V$5</f>
        <v>5.525</v>
      </c>
      <c r="K16" s="40">
        <f>'Karpēni'!$U$5</f>
        <v>4.4625</v>
      </c>
      <c r="L16" s="41" t="str">
        <f>IF('Karpēni'!$B$5&gt;0,'Karpēni'!$B$5," ")</f>
        <v> </v>
      </c>
      <c r="M16" s="37" t="str">
        <f>IF('Karpēni'!$C$5&gt;0,'Karpēni'!$C$5," ")</f>
        <v> </v>
      </c>
      <c r="N16" s="42">
        <f>'Karpēni'!$E$5</f>
        <v>0</v>
      </c>
      <c r="O16" s="41" t="str">
        <f>IF('Karpēni'!$H$5&gt;0,'Karpēni'!$H$5," ")</f>
        <v> </v>
      </c>
      <c r="P16" s="37" t="str">
        <f>IF('Karpēni'!$I$5&gt;0,'Karpēni'!$I$5," ")</f>
        <v> </v>
      </c>
      <c r="Q16" s="42">
        <f>'Karpēni'!$K$5</f>
        <v>0</v>
      </c>
      <c r="R16" s="43">
        <f>IF('Karpēni'!$N$5&gt;0,'Karpēni'!$N$5," ")</f>
        <v>2</v>
      </c>
      <c r="S16" s="37">
        <f>IF('Karpēni'!$O$5&gt;0,'Karpēni'!$O$5," ")</f>
        <v>5.525</v>
      </c>
      <c r="T16" s="42">
        <f>'Karpēni'!$Q$5</f>
        <v>8.925</v>
      </c>
      <c r="U16" s="1"/>
      <c r="V16" s="31"/>
      <c r="W16" s="1"/>
      <c r="X16" s="1"/>
      <c r="Y16" s="1"/>
      <c r="Z16" s="1"/>
    </row>
    <row r="17" ht="12.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44"/>
      <c r="C18" s="44"/>
      <c r="D18" s="44"/>
      <c r="E18" s="44"/>
      <c r="F18" s="44"/>
      <c r="G18" s="44"/>
      <c r="H18" s="44"/>
      <c r="I18" s="1"/>
      <c r="J18" s="45" t="s">
        <v>37</v>
      </c>
      <c r="K18" s="44"/>
      <c r="L18" s="44"/>
      <c r="M18" s="46">
        <f>SUM(I7:I16)</f>
        <v>125</v>
      </c>
      <c r="N18" s="44"/>
      <c r="O18" s="44"/>
      <c r="P18" s="44"/>
      <c r="Q18" s="44"/>
      <c r="R18" s="44"/>
      <c r="S18" s="44"/>
      <c r="T18" s="44"/>
      <c r="U18" s="1"/>
      <c r="V18" s="1"/>
      <c r="W18" s="1"/>
      <c r="X18" s="1"/>
      <c r="Y18" s="1"/>
      <c r="Z18" s="1"/>
    </row>
    <row r="19" ht="12.0" customHeight="1">
      <c r="A19" s="1"/>
      <c r="B19" s="44"/>
      <c r="C19" s="44"/>
      <c r="D19" s="44"/>
      <c r="E19" s="44"/>
      <c r="F19" s="44"/>
      <c r="G19" s="44"/>
      <c r="H19" s="44"/>
      <c r="I19" s="1"/>
      <c r="J19" s="45" t="s">
        <v>38</v>
      </c>
      <c r="K19" s="44"/>
      <c r="L19" s="44"/>
      <c r="M19" s="47">
        <f>SUM(H7:H16)</f>
        <v>462.175</v>
      </c>
      <c r="N19" s="45"/>
      <c r="O19" s="44"/>
      <c r="P19" s="44"/>
      <c r="Q19" s="44"/>
      <c r="R19" s="44"/>
      <c r="S19" s="44"/>
      <c r="T19" s="44"/>
      <c r="U19" s="1"/>
      <c r="V19" s="1"/>
      <c r="W19" s="1"/>
      <c r="X19" s="1"/>
      <c r="Y19" s="1"/>
      <c r="Z19" s="1"/>
    </row>
    <row r="20" ht="12.0" customHeight="1">
      <c r="A20" s="1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4"/>
      <c r="P20" s="44"/>
      <c r="Q20" s="44"/>
      <c r="R20" s="44"/>
      <c r="S20" s="44"/>
      <c r="T20" s="44"/>
      <c r="U20" s="1"/>
      <c r="V20" s="1"/>
      <c r="W20" s="1"/>
      <c r="X20" s="1"/>
      <c r="Y20" s="1"/>
      <c r="Z20" s="1"/>
    </row>
    <row r="21" ht="12.0" customHeight="1">
      <c r="A21" s="1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 t="s">
        <v>39</v>
      </c>
      <c r="M21" s="47">
        <f>MAX(J7:J16)</f>
        <v>12.55</v>
      </c>
      <c r="N21" s="45" t="str">
        <f>VLOOKUP(M21,A7:B16,2,FALSE)</f>
        <v>Copes Nams Juniori</v>
      </c>
      <c r="O21" s="44"/>
      <c r="P21" s="44"/>
      <c r="Q21" s="44"/>
      <c r="R21" s="44"/>
      <c r="S21" s="44"/>
      <c r="T21" s="44"/>
      <c r="U21" s="1"/>
      <c r="V21" s="1"/>
      <c r="W21" s="1"/>
      <c r="X21" s="1"/>
      <c r="Y21" s="1"/>
      <c r="Z21" s="1"/>
    </row>
    <row r="22" ht="12.0" customHeight="1">
      <c r="A22" s="1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1"/>
      <c r="V22" s="1"/>
      <c r="W22" s="1"/>
      <c r="X22" s="1"/>
      <c r="Y22" s="1"/>
      <c r="Z22" s="1"/>
    </row>
    <row r="23" ht="12.0" customHeight="1">
      <c r="A23" s="1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1"/>
      <c r="V23" s="1"/>
      <c r="W23" s="1"/>
      <c r="X23" s="1"/>
      <c r="Y23" s="1"/>
      <c r="Z23" s="1"/>
    </row>
    <row r="24" ht="12.0" customHeight="1">
      <c r="A24" s="1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1"/>
      <c r="V24" s="1"/>
      <c r="W24" s="1"/>
      <c r="X24" s="1"/>
      <c r="Y24" s="1"/>
      <c r="Z24" s="1"/>
    </row>
    <row r="25" ht="12.0" customHeight="1">
      <c r="A25" s="1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1"/>
      <c r="V25" s="1"/>
      <c r="W25" s="1"/>
      <c r="X25" s="1"/>
      <c r="Y25" s="1"/>
      <c r="Z25" s="1"/>
    </row>
    <row r="26" ht="12.0" customHeight="1">
      <c r="A26" s="1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1"/>
      <c r="V26" s="1"/>
      <c r="W26" s="1"/>
      <c r="X26" s="1"/>
      <c r="Y26" s="1"/>
      <c r="Z26" s="1"/>
    </row>
    <row r="27" ht="12.0" customHeight="1">
      <c r="A27" s="1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1"/>
      <c r="V27" s="1"/>
      <c r="W27" s="1"/>
      <c r="X27" s="1"/>
      <c r="Y27" s="1"/>
      <c r="Z27" s="1"/>
    </row>
    <row r="28" ht="12.0" customHeight="1">
      <c r="A28" s="1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1"/>
      <c r="V28" s="1"/>
      <c r="W28" s="1"/>
      <c r="X28" s="1"/>
      <c r="Y28" s="1"/>
      <c r="Z28" s="1"/>
    </row>
    <row r="29" ht="12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$A$6:$T$16">
    <sortState ref="A6:T16">
      <sortCondition ref="E6:E16"/>
      <sortCondition ref="B6:B16"/>
    </sortState>
  </autoFilter>
  <mergeCells count="8">
    <mergeCell ref="B1:T1"/>
    <mergeCell ref="B2:T2"/>
    <mergeCell ref="B3:T3"/>
    <mergeCell ref="B4:T4"/>
    <mergeCell ref="F5:K5"/>
    <mergeCell ref="L5:N5"/>
    <mergeCell ref="O5:Q5"/>
    <mergeCell ref="R5:T5"/>
  </mergeCells>
  <printOptions/>
  <pageMargins bottom="0.75" footer="0.0" header="0.0" left="0.7" right="0.7" top="0.75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90">
        <v>1.95</v>
      </c>
      <c r="B5" s="91">
        <f>COUNT(A5:A53)</f>
        <v>1</v>
      </c>
      <c r="C5" s="92">
        <f>MAX(A5:A53)</f>
        <v>1.95</v>
      </c>
      <c r="D5" s="93">
        <f>IF(SUM(A5:A53)&gt;0,AVERAGE(A5:A53),0)</f>
        <v>1.95</v>
      </c>
      <c r="E5" s="94">
        <f>A54</f>
        <v>1.95</v>
      </c>
      <c r="F5" s="95"/>
      <c r="G5" s="96">
        <v>2.1</v>
      </c>
      <c r="H5" s="91">
        <f>COUNT(G5:G53)</f>
        <v>2</v>
      </c>
      <c r="I5" s="92">
        <f>MAX(G5:G53)</f>
        <v>4.05</v>
      </c>
      <c r="J5" s="93">
        <f>IF(SUM(G5:G53)&gt;0,AVERAGE(G5:G53),0)</f>
        <v>3.075</v>
      </c>
      <c r="K5" s="94">
        <f>G54</f>
        <v>6.15</v>
      </c>
      <c r="L5" s="95"/>
      <c r="M5" s="96">
        <v>3.575</v>
      </c>
      <c r="N5" s="91">
        <f>COUNT(M5:M53)</f>
        <v>5</v>
      </c>
      <c r="O5" s="92">
        <f>MAX(M5:M53)</f>
        <v>3.575</v>
      </c>
      <c r="P5" s="93">
        <f>IF(SUM(M5:M53)&gt;0,AVERAGE(M5:M53),0)</f>
        <v>3.135</v>
      </c>
      <c r="Q5" s="94">
        <f>M54</f>
        <v>15.675</v>
      </c>
      <c r="R5" s="95"/>
      <c r="S5" s="97"/>
      <c r="T5" s="91">
        <f>B5+H5+N5</f>
        <v>8</v>
      </c>
      <c r="U5" s="98">
        <f>IF(SUM(M5:M53,G5:G53,A5:A53)&gt;0,AVERAGE(M5:M53,G5:G53,A5:A53),0)</f>
        <v>2.971875</v>
      </c>
      <c r="V5" s="92">
        <f>MAX(A5:A53,G5:G53,M5:M53)</f>
        <v>4.05</v>
      </c>
      <c r="W5" s="94">
        <f>E5+K5+Q5</f>
        <v>23.775</v>
      </c>
    </row>
    <row r="6">
      <c r="A6" s="99"/>
      <c r="B6" s="100"/>
      <c r="C6" s="100"/>
      <c r="D6" s="100"/>
      <c r="E6" s="100"/>
      <c r="F6" s="101"/>
      <c r="G6" s="96">
        <v>4.05</v>
      </c>
      <c r="H6" s="100"/>
      <c r="I6" s="100"/>
      <c r="J6" s="100"/>
      <c r="K6" s="100"/>
      <c r="L6" s="101"/>
      <c r="M6" s="96">
        <v>2.275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9"/>
      <c r="H7" s="100"/>
      <c r="I7" s="100"/>
      <c r="J7" s="100"/>
      <c r="K7" s="100"/>
      <c r="L7" s="101"/>
      <c r="M7" s="96">
        <v>3.475</v>
      </c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9"/>
      <c r="H8" s="100"/>
      <c r="I8" s="100"/>
      <c r="J8" s="100"/>
      <c r="K8" s="100"/>
      <c r="L8" s="101"/>
      <c r="M8" s="96">
        <v>3.55</v>
      </c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9"/>
      <c r="H9" s="100"/>
      <c r="I9" s="100"/>
      <c r="J9" s="100"/>
      <c r="K9" s="100"/>
      <c r="L9" s="101"/>
      <c r="M9" s="96">
        <v>2.8</v>
      </c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9"/>
      <c r="H10" s="100"/>
      <c r="I10" s="100"/>
      <c r="J10" s="100"/>
      <c r="K10" s="100"/>
      <c r="L10" s="101"/>
      <c r="M10" s="99"/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9"/>
      <c r="H11" s="100"/>
      <c r="I11" s="100"/>
      <c r="J11" s="100"/>
      <c r="K11" s="100"/>
      <c r="L11" s="101"/>
      <c r="M11" s="99"/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9"/>
      <c r="H12" s="100"/>
      <c r="I12" s="100"/>
      <c r="J12" s="100"/>
      <c r="K12" s="100"/>
      <c r="L12" s="101"/>
      <c r="M12" s="99"/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9"/>
      <c r="H13" s="100"/>
      <c r="I13" s="100"/>
      <c r="J13" s="100"/>
      <c r="K13" s="100"/>
      <c r="L13" s="101"/>
      <c r="M13" s="99"/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9"/>
      <c r="H14" s="100"/>
      <c r="I14" s="100"/>
      <c r="J14" s="100"/>
      <c r="K14" s="100"/>
      <c r="L14" s="101"/>
      <c r="M14" s="99"/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9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1"/>
      <c r="M16" s="99"/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1"/>
      <c r="M17" s="99"/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9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9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9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9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9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9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1.95</v>
      </c>
      <c r="B54" s="100"/>
      <c r="C54" s="100"/>
      <c r="D54" s="100"/>
      <c r="E54" s="100"/>
      <c r="F54" s="101"/>
      <c r="G54" s="103">
        <f>SUM(G5:G53)</f>
        <v>6.15</v>
      </c>
      <c r="H54" s="100"/>
      <c r="I54" s="100"/>
      <c r="J54" s="100"/>
      <c r="K54" s="100"/>
      <c r="L54" s="101"/>
      <c r="M54" s="103">
        <f>SUM(M5:M53)</f>
        <v>15.675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104"/>
      <c r="B5" s="91">
        <f>COUNT(A5:A53)</f>
        <v>0</v>
      </c>
      <c r="C5" s="92">
        <f>MAX(A5:A53)</f>
        <v>0</v>
      </c>
      <c r="D5" s="93">
        <f>IF(SUM(A5:A53)&gt;0,AVERAGE(A5:A53),0)</f>
        <v>0</v>
      </c>
      <c r="E5" s="94">
        <f>A54</f>
        <v>0</v>
      </c>
      <c r="F5" s="95"/>
      <c r="G5" s="96">
        <v>6.45</v>
      </c>
      <c r="H5" s="91">
        <f>COUNT(G5:G53)</f>
        <v>1</v>
      </c>
      <c r="I5" s="92">
        <f>MAX(G5:G53)</f>
        <v>6.45</v>
      </c>
      <c r="J5" s="93">
        <f>IF(SUM(G5:G53)&gt;0,AVERAGE(G5:G53),0)</f>
        <v>6.45</v>
      </c>
      <c r="K5" s="94">
        <f>G54</f>
        <v>6.45</v>
      </c>
      <c r="L5" s="95"/>
      <c r="M5" s="96">
        <v>5.125</v>
      </c>
      <c r="N5" s="91">
        <f>COUNT(M5:M53)</f>
        <v>3</v>
      </c>
      <c r="O5" s="92">
        <f>MAX(M5:M53)</f>
        <v>5.125</v>
      </c>
      <c r="P5" s="93">
        <f>IF(SUM(M5:M53)&gt;0,AVERAGE(M5:M53),0)</f>
        <v>3.558333333</v>
      </c>
      <c r="Q5" s="94">
        <f>M54</f>
        <v>10.675</v>
      </c>
      <c r="R5" s="95"/>
      <c r="S5" s="97"/>
      <c r="T5" s="91">
        <f>B5+H5+N5</f>
        <v>4</v>
      </c>
      <c r="U5" s="98">
        <f>IF(SUM(M5:M53,G5:G53,A5:A53)&gt;0,AVERAGE(M5:M53,G5:G53,A5:A53),0)</f>
        <v>4.28125</v>
      </c>
      <c r="V5" s="92">
        <f>MAX(A5:A53,G5:G53,M5:M53)</f>
        <v>6.45</v>
      </c>
      <c r="W5" s="94">
        <f>E5+K5+Q5</f>
        <v>17.125</v>
      </c>
    </row>
    <row r="6">
      <c r="A6" s="99"/>
      <c r="B6" s="100"/>
      <c r="C6" s="100"/>
      <c r="D6" s="100"/>
      <c r="E6" s="100"/>
      <c r="F6" s="101"/>
      <c r="G6" s="99"/>
      <c r="H6" s="100"/>
      <c r="I6" s="100"/>
      <c r="J6" s="100"/>
      <c r="K6" s="100"/>
      <c r="L6" s="101"/>
      <c r="M6" s="96">
        <v>3.275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9"/>
      <c r="H7" s="100"/>
      <c r="I7" s="100"/>
      <c r="J7" s="100"/>
      <c r="K7" s="100"/>
      <c r="L7" s="101"/>
      <c r="M7" s="96">
        <v>2.275</v>
      </c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9"/>
      <c r="H8" s="100"/>
      <c r="I8" s="100"/>
      <c r="J8" s="100"/>
      <c r="K8" s="100"/>
      <c r="L8" s="101"/>
      <c r="M8" s="99"/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9"/>
      <c r="H9" s="100"/>
      <c r="I9" s="100"/>
      <c r="J9" s="100"/>
      <c r="K9" s="100"/>
      <c r="L9" s="101"/>
      <c r="M9" s="99"/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9"/>
      <c r="H10" s="100"/>
      <c r="I10" s="100"/>
      <c r="J10" s="100"/>
      <c r="K10" s="100"/>
      <c r="L10" s="101"/>
      <c r="M10" s="99"/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9"/>
      <c r="H11" s="100"/>
      <c r="I11" s="100"/>
      <c r="J11" s="100"/>
      <c r="K11" s="100"/>
      <c r="L11" s="101"/>
      <c r="M11" s="99"/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9"/>
      <c r="H12" s="100"/>
      <c r="I12" s="100"/>
      <c r="J12" s="100"/>
      <c r="K12" s="100"/>
      <c r="L12" s="101"/>
      <c r="M12" s="99"/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9"/>
      <c r="H13" s="100"/>
      <c r="I13" s="100"/>
      <c r="J13" s="100"/>
      <c r="K13" s="100"/>
      <c r="L13" s="101"/>
      <c r="M13" s="99"/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9"/>
      <c r="H14" s="100"/>
      <c r="I14" s="100"/>
      <c r="J14" s="100"/>
      <c r="K14" s="100"/>
      <c r="L14" s="101"/>
      <c r="M14" s="99"/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9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1"/>
      <c r="M16" s="99"/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1"/>
      <c r="M17" s="99"/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9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9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9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9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9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9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0</v>
      </c>
      <c r="B54" s="100"/>
      <c r="C54" s="100"/>
      <c r="D54" s="100"/>
      <c r="E54" s="100"/>
      <c r="F54" s="101"/>
      <c r="G54" s="103">
        <f>SUM(G5:G53)</f>
        <v>6.45</v>
      </c>
      <c r="H54" s="100"/>
      <c r="I54" s="100"/>
      <c r="J54" s="100"/>
      <c r="K54" s="100"/>
      <c r="L54" s="101"/>
      <c r="M54" s="103">
        <f>SUM(M5:M53)</f>
        <v>10.675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3" width="9.57"/>
    <col customWidth="1" min="14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90">
        <v>2.475</v>
      </c>
      <c r="B5" s="91">
        <f>COUNT(A5:A53)</f>
        <v>1</v>
      </c>
      <c r="C5" s="92">
        <f>MAX(A5:A53)</f>
        <v>2.475</v>
      </c>
      <c r="D5" s="93">
        <f>IF(SUM(A5:A53)&gt;0,AVERAGE(A5:A53),0)</f>
        <v>2.475</v>
      </c>
      <c r="E5" s="94">
        <f>A54</f>
        <v>2.475</v>
      </c>
      <c r="F5" s="95"/>
      <c r="G5" s="96">
        <v>4.2</v>
      </c>
      <c r="H5" s="91">
        <f>COUNT(G5:G53)</f>
        <v>3</v>
      </c>
      <c r="I5" s="92">
        <f>MAX(G5:G53)</f>
        <v>4.2</v>
      </c>
      <c r="J5" s="93">
        <f>IF(SUM(G5:G53)&gt;0,AVERAGE(G5:G53),0)</f>
        <v>3.391666667</v>
      </c>
      <c r="K5" s="94">
        <f>G54</f>
        <v>10.175</v>
      </c>
      <c r="L5" s="95"/>
      <c r="M5" s="96">
        <v>2.075</v>
      </c>
      <c r="N5" s="91">
        <f>COUNT(M5:M53)</f>
        <v>4</v>
      </c>
      <c r="O5" s="92">
        <f>MAX(M5:M53)</f>
        <v>4.3</v>
      </c>
      <c r="P5" s="93">
        <f>IF(SUM(M5:M53)&gt;0,AVERAGE(M5:M53),0)</f>
        <v>3.24375</v>
      </c>
      <c r="Q5" s="94">
        <f>M54</f>
        <v>12.975</v>
      </c>
      <c r="R5" s="95"/>
      <c r="S5" s="97"/>
      <c r="T5" s="91">
        <f>B5+H5+N5</f>
        <v>8</v>
      </c>
      <c r="U5" s="98">
        <f>IF(SUM(M5:M53,G5:G53,A5:A53)&gt;0,AVERAGE(M5:M53,G5:G53,A5:A53),0)</f>
        <v>3.203125</v>
      </c>
      <c r="V5" s="92">
        <f>MAX(A5:A53,G5:G53,M5:M53)</f>
        <v>4.3</v>
      </c>
      <c r="W5" s="94">
        <f>E5+K5+Q5</f>
        <v>25.625</v>
      </c>
    </row>
    <row r="6">
      <c r="A6" s="99"/>
      <c r="B6" s="100"/>
      <c r="C6" s="100"/>
      <c r="D6" s="100"/>
      <c r="E6" s="100"/>
      <c r="F6" s="101"/>
      <c r="G6" s="96">
        <v>2.1</v>
      </c>
      <c r="H6" s="100"/>
      <c r="I6" s="100"/>
      <c r="J6" s="100"/>
      <c r="K6" s="100"/>
      <c r="L6" s="101"/>
      <c r="M6" s="96">
        <v>3.325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6">
        <v>3.875</v>
      </c>
      <c r="H7" s="100"/>
      <c r="I7" s="100"/>
      <c r="J7" s="100"/>
      <c r="K7" s="100"/>
      <c r="L7" s="101"/>
      <c r="M7" s="96">
        <v>3.275</v>
      </c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9"/>
      <c r="H8" s="100"/>
      <c r="I8" s="100"/>
      <c r="J8" s="100"/>
      <c r="K8" s="100"/>
      <c r="L8" s="101"/>
      <c r="M8" s="96">
        <v>4.3</v>
      </c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9"/>
      <c r="H9" s="100"/>
      <c r="I9" s="100"/>
      <c r="J9" s="100"/>
      <c r="K9" s="100"/>
      <c r="L9" s="101"/>
      <c r="M9" s="99"/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9"/>
      <c r="H10" s="100"/>
      <c r="I10" s="100"/>
      <c r="J10" s="100"/>
      <c r="K10" s="100"/>
      <c r="L10" s="101"/>
      <c r="M10" s="99"/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9"/>
      <c r="H11" s="100"/>
      <c r="I11" s="100"/>
      <c r="J11" s="100"/>
      <c r="K11" s="100"/>
      <c r="L11" s="101"/>
      <c r="M11" s="99"/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9"/>
      <c r="H12" s="100"/>
      <c r="I12" s="100"/>
      <c r="J12" s="100"/>
      <c r="K12" s="100"/>
      <c r="L12" s="101"/>
      <c r="M12" s="99"/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9"/>
      <c r="H13" s="100"/>
      <c r="I13" s="100"/>
      <c r="J13" s="100"/>
      <c r="K13" s="100"/>
      <c r="L13" s="101"/>
      <c r="M13" s="99"/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9"/>
      <c r="H14" s="100"/>
      <c r="I14" s="100"/>
      <c r="J14" s="100"/>
      <c r="K14" s="100"/>
      <c r="L14" s="101"/>
      <c r="M14" s="99"/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9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1"/>
      <c r="M16" s="99"/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1"/>
      <c r="M17" s="99"/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9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9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9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9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9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9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2.475</v>
      </c>
      <c r="B54" s="100"/>
      <c r="C54" s="100"/>
      <c r="D54" s="100"/>
      <c r="E54" s="100"/>
      <c r="F54" s="101"/>
      <c r="G54" s="103">
        <f>SUM(G5:G53)</f>
        <v>10.175</v>
      </c>
      <c r="H54" s="100"/>
      <c r="I54" s="100"/>
      <c r="J54" s="100"/>
      <c r="K54" s="100"/>
      <c r="L54" s="101"/>
      <c r="M54" s="103">
        <f>SUM(M5:M53)</f>
        <v>12.975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104"/>
      <c r="B5" s="91">
        <f>COUNT(A5:A53)</f>
        <v>0</v>
      </c>
      <c r="C5" s="92">
        <f>MAX(A5:A53)</f>
        <v>0</v>
      </c>
      <c r="D5" s="93">
        <f>IF(SUM(A5:A53)&gt;0,AVERAGE(A5:A53),0)</f>
        <v>0</v>
      </c>
      <c r="E5" s="94">
        <f>A54</f>
        <v>0</v>
      </c>
      <c r="F5" s="95"/>
      <c r="G5" s="96">
        <v>3.625</v>
      </c>
      <c r="H5" s="91">
        <f>COUNT(G5:G53)</f>
        <v>4</v>
      </c>
      <c r="I5" s="92">
        <f>MAX(G5:G53)</f>
        <v>4.15</v>
      </c>
      <c r="J5" s="93">
        <f>IF(SUM(G5:G53)&gt;0,AVERAGE(G5:G53),0)</f>
        <v>3.425</v>
      </c>
      <c r="K5" s="94">
        <f>G54</f>
        <v>13.7</v>
      </c>
      <c r="L5" s="95"/>
      <c r="M5" s="96">
        <v>3.85</v>
      </c>
      <c r="N5" s="91">
        <f>COUNT(M5:M53)</f>
        <v>3</v>
      </c>
      <c r="O5" s="92">
        <f>MAX(M5:M53)</f>
        <v>3.85</v>
      </c>
      <c r="P5" s="93">
        <f>IF(SUM(M5:M53)&gt;0,AVERAGE(M5:M53),0)</f>
        <v>3.433333333</v>
      </c>
      <c r="Q5" s="94">
        <f>M54</f>
        <v>10.3</v>
      </c>
      <c r="R5" s="95"/>
      <c r="S5" s="97"/>
      <c r="T5" s="91">
        <f>B5+H5+N5</f>
        <v>7</v>
      </c>
      <c r="U5" s="98">
        <f>IF(SUM(M5:M53,G5:G53,A5:A53)&gt;0,AVERAGE(M5:M53,G5:G53,A5:A53),0)</f>
        <v>3.428571429</v>
      </c>
      <c r="V5" s="92">
        <f>MAX(A5:A53,G5:G53,M5:M53)</f>
        <v>4.15</v>
      </c>
      <c r="W5" s="94">
        <f>E5+K5+Q5</f>
        <v>24</v>
      </c>
    </row>
    <row r="6">
      <c r="A6" s="99"/>
      <c r="B6" s="100"/>
      <c r="C6" s="100"/>
      <c r="D6" s="100"/>
      <c r="E6" s="100"/>
      <c r="F6" s="101"/>
      <c r="G6" s="96">
        <v>4.15</v>
      </c>
      <c r="H6" s="100"/>
      <c r="I6" s="100"/>
      <c r="J6" s="100"/>
      <c r="K6" s="100"/>
      <c r="L6" s="101"/>
      <c r="M6" s="96">
        <v>3.425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6">
        <v>2.325</v>
      </c>
      <c r="H7" s="100"/>
      <c r="I7" s="100"/>
      <c r="J7" s="100"/>
      <c r="K7" s="100"/>
      <c r="L7" s="101"/>
      <c r="M7" s="96">
        <v>3.025</v>
      </c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6">
        <v>3.6</v>
      </c>
      <c r="H8" s="100"/>
      <c r="I8" s="100"/>
      <c r="J8" s="100"/>
      <c r="K8" s="100"/>
      <c r="L8" s="101"/>
      <c r="M8" s="99"/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9"/>
      <c r="H9" s="100"/>
      <c r="I9" s="100"/>
      <c r="J9" s="100"/>
      <c r="K9" s="100"/>
      <c r="L9" s="101"/>
      <c r="M9" s="99"/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9"/>
      <c r="H10" s="100"/>
      <c r="I10" s="100"/>
      <c r="J10" s="100"/>
      <c r="K10" s="100"/>
      <c r="L10" s="101"/>
      <c r="M10" s="99"/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9"/>
      <c r="H11" s="100"/>
      <c r="I11" s="100"/>
      <c r="J11" s="100"/>
      <c r="K11" s="100"/>
      <c r="L11" s="101"/>
      <c r="M11" s="99"/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9"/>
      <c r="H12" s="100"/>
      <c r="I12" s="100"/>
      <c r="J12" s="100"/>
      <c r="K12" s="100"/>
      <c r="L12" s="101"/>
      <c r="M12" s="99"/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9"/>
      <c r="H13" s="100"/>
      <c r="I13" s="100"/>
      <c r="J13" s="100"/>
      <c r="K13" s="100"/>
      <c r="L13" s="101"/>
      <c r="M13" s="99"/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9"/>
      <c r="H14" s="100"/>
      <c r="I14" s="100"/>
      <c r="J14" s="100"/>
      <c r="K14" s="100"/>
      <c r="L14" s="101"/>
      <c r="M14" s="99"/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9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1"/>
      <c r="M16" s="99"/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1"/>
      <c r="M17" s="99"/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9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9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9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9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9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9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0</v>
      </c>
      <c r="B54" s="100"/>
      <c r="C54" s="100"/>
      <c r="D54" s="100"/>
      <c r="E54" s="100"/>
      <c r="F54" s="101"/>
      <c r="G54" s="103">
        <f>SUM(G5:G53)</f>
        <v>13.7</v>
      </c>
      <c r="H54" s="100"/>
      <c r="I54" s="100"/>
      <c r="J54" s="100"/>
      <c r="K54" s="100"/>
      <c r="L54" s="101"/>
      <c r="M54" s="103">
        <f>SUM(M5:M53)</f>
        <v>10.3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104"/>
      <c r="B5" s="91">
        <f>COUNT(A5:A53)</f>
        <v>0</v>
      </c>
      <c r="C5" s="92">
        <f>MAX(A5:A53)</f>
        <v>0</v>
      </c>
      <c r="D5" s="93">
        <f>IF(SUM(A5:A53)&gt;0,AVERAGE(A5:A53),0)</f>
        <v>0</v>
      </c>
      <c r="E5" s="94">
        <f>A54</f>
        <v>0</v>
      </c>
      <c r="F5" s="95"/>
      <c r="G5" s="96">
        <v>3.525</v>
      </c>
      <c r="H5" s="91">
        <f>COUNT(G5:G53)</f>
        <v>4</v>
      </c>
      <c r="I5" s="92">
        <f>MAX(G5:G53)</f>
        <v>4.425</v>
      </c>
      <c r="J5" s="93">
        <f>IF(SUM(G5:G53)&gt;0,AVERAGE(G5:G53),0)</f>
        <v>3.6125</v>
      </c>
      <c r="K5" s="94">
        <f>G54</f>
        <v>14.45</v>
      </c>
      <c r="L5" s="95"/>
      <c r="M5" s="96">
        <v>2.6</v>
      </c>
      <c r="N5" s="91">
        <f>COUNT(M5:M53)</f>
        <v>7</v>
      </c>
      <c r="O5" s="92">
        <f>MAX(M5:M53)</f>
        <v>5.175</v>
      </c>
      <c r="P5" s="93">
        <f>IF(SUM(M5:M53)&gt;0,AVERAGE(M5:M53),0)</f>
        <v>2.957142857</v>
      </c>
      <c r="Q5" s="94">
        <f>M54</f>
        <v>20.7</v>
      </c>
      <c r="R5" s="95"/>
      <c r="S5" s="97"/>
      <c r="T5" s="91">
        <f>B5+H5+N5</f>
        <v>11</v>
      </c>
      <c r="U5" s="98">
        <f>IF(SUM(M5:M53,G5:G53,A5:A53)&gt;0,AVERAGE(M5:M53,G5:G53,A5:A53),0)</f>
        <v>3.195454545</v>
      </c>
      <c r="V5" s="92">
        <f>MAX(A5:A53,G5:G53,M5:M53)</f>
        <v>5.175</v>
      </c>
      <c r="W5" s="94">
        <f>E5+K5+Q5</f>
        <v>35.15</v>
      </c>
    </row>
    <row r="6">
      <c r="A6" s="99"/>
      <c r="B6" s="100"/>
      <c r="C6" s="100"/>
      <c r="D6" s="100"/>
      <c r="E6" s="100"/>
      <c r="F6" s="101"/>
      <c r="G6" s="96">
        <v>3.075</v>
      </c>
      <c r="H6" s="100"/>
      <c r="I6" s="100"/>
      <c r="J6" s="100"/>
      <c r="K6" s="100"/>
      <c r="L6" s="101"/>
      <c r="M6" s="96">
        <v>3.15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6">
        <v>4.425</v>
      </c>
      <c r="H7" s="100"/>
      <c r="I7" s="100"/>
      <c r="J7" s="100"/>
      <c r="K7" s="100"/>
      <c r="L7" s="101"/>
      <c r="M7" s="96">
        <v>2.2</v>
      </c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6">
        <v>3.425</v>
      </c>
      <c r="H8" s="100"/>
      <c r="I8" s="100"/>
      <c r="J8" s="100"/>
      <c r="K8" s="100"/>
      <c r="L8" s="101"/>
      <c r="M8" s="96">
        <v>3.3</v>
      </c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9"/>
      <c r="H9" s="100"/>
      <c r="I9" s="100"/>
      <c r="J9" s="100"/>
      <c r="K9" s="100"/>
      <c r="L9" s="101"/>
      <c r="M9" s="96">
        <v>2.2</v>
      </c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9"/>
      <c r="H10" s="100"/>
      <c r="I10" s="100"/>
      <c r="J10" s="100"/>
      <c r="K10" s="100"/>
      <c r="L10" s="101"/>
      <c r="M10" s="96">
        <v>5.175</v>
      </c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9"/>
      <c r="H11" s="100"/>
      <c r="I11" s="100"/>
      <c r="J11" s="100"/>
      <c r="K11" s="100"/>
      <c r="L11" s="101"/>
      <c r="M11" s="96">
        <v>2.075</v>
      </c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9"/>
      <c r="H12" s="100"/>
      <c r="I12" s="100"/>
      <c r="J12" s="100"/>
      <c r="K12" s="100"/>
      <c r="L12" s="101"/>
      <c r="M12" s="99"/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9"/>
      <c r="H13" s="100"/>
      <c r="I13" s="100"/>
      <c r="J13" s="100"/>
      <c r="K13" s="100"/>
      <c r="L13" s="101"/>
      <c r="M13" s="99"/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9"/>
      <c r="H14" s="100"/>
      <c r="I14" s="100"/>
      <c r="J14" s="100"/>
      <c r="K14" s="100"/>
      <c r="L14" s="101"/>
      <c r="M14" s="99"/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9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1"/>
      <c r="M16" s="99"/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1"/>
      <c r="M17" s="99"/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9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9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9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9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9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9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0</v>
      </c>
      <c r="B54" s="100"/>
      <c r="C54" s="100"/>
      <c r="D54" s="100"/>
      <c r="E54" s="100"/>
      <c r="F54" s="101"/>
      <c r="G54" s="103">
        <f>SUM(G5:G53)</f>
        <v>14.45</v>
      </c>
      <c r="H54" s="100"/>
      <c r="I54" s="100"/>
      <c r="J54" s="100"/>
      <c r="K54" s="100"/>
      <c r="L54" s="101"/>
      <c r="M54" s="103">
        <f>SUM(M5:M53)</f>
        <v>20.7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90">
        <v>3.45</v>
      </c>
      <c r="B5" s="91">
        <f>COUNT(A5:A53)</f>
        <v>2</v>
      </c>
      <c r="C5" s="92">
        <f>MAX(A5:A53)</f>
        <v>4.325</v>
      </c>
      <c r="D5" s="93">
        <f>IF(SUM(A5:A53)&gt;0,AVERAGE(A5:A53),0)</f>
        <v>3.8875</v>
      </c>
      <c r="E5" s="94">
        <f>A54</f>
        <v>7.775</v>
      </c>
      <c r="F5" s="95"/>
      <c r="G5" s="96">
        <v>4.15</v>
      </c>
      <c r="H5" s="91">
        <f>COUNT(G5:G53)</f>
        <v>22</v>
      </c>
      <c r="I5" s="92">
        <f>MAX(G5:G53)</f>
        <v>12.55</v>
      </c>
      <c r="J5" s="93">
        <f>IF(SUM(G5:G53)&gt;0,AVERAGE(G5:G53),0)</f>
        <v>4.6375</v>
      </c>
      <c r="K5" s="94">
        <f>G54</f>
        <v>102.025</v>
      </c>
      <c r="L5" s="95"/>
      <c r="M5" s="96">
        <v>3.425</v>
      </c>
      <c r="N5" s="91">
        <f>COUNT(M5:M53)</f>
        <v>12</v>
      </c>
      <c r="O5" s="92">
        <f>MAX(M5:M53)</f>
        <v>9.25</v>
      </c>
      <c r="P5" s="93">
        <f>IF(SUM(M5:M53)&gt;0,AVERAGE(M5:M53),0)</f>
        <v>4.716666667</v>
      </c>
      <c r="Q5" s="94">
        <f>M54</f>
        <v>56.6</v>
      </c>
      <c r="R5" s="95"/>
      <c r="S5" s="97"/>
      <c r="T5" s="91">
        <f>B5+H5+N5</f>
        <v>36</v>
      </c>
      <c r="U5" s="98">
        <f>IF(SUM(M5:M53,G5:G53,A5:A53)&gt;0,AVERAGE(M5:M53,G5:G53,A5:A53),0)</f>
        <v>4.622222222</v>
      </c>
      <c r="V5" s="92">
        <f>MAX(A5:A53,G5:G53,M5:M53)</f>
        <v>12.55</v>
      </c>
      <c r="W5" s="94">
        <f>E5+K5+Q5</f>
        <v>166.4</v>
      </c>
    </row>
    <row r="6">
      <c r="A6" s="96">
        <v>4.325</v>
      </c>
      <c r="B6" s="100"/>
      <c r="C6" s="100"/>
      <c r="D6" s="100"/>
      <c r="E6" s="100"/>
      <c r="F6" s="101"/>
      <c r="G6" s="96">
        <v>6.075</v>
      </c>
      <c r="H6" s="100"/>
      <c r="I6" s="100"/>
      <c r="J6" s="100"/>
      <c r="K6" s="100"/>
      <c r="L6" s="101"/>
      <c r="M6" s="96">
        <v>3.975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6">
        <v>3.175</v>
      </c>
      <c r="H7" s="100"/>
      <c r="I7" s="100"/>
      <c r="J7" s="100"/>
      <c r="K7" s="100"/>
      <c r="L7" s="101"/>
      <c r="M7" s="96">
        <v>4.875</v>
      </c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6">
        <v>3.875</v>
      </c>
      <c r="H8" s="100"/>
      <c r="I8" s="100"/>
      <c r="J8" s="100"/>
      <c r="K8" s="100"/>
      <c r="L8" s="101"/>
      <c r="M8" s="96">
        <v>4.45</v>
      </c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6">
        <v>4.4</v>
      </c>
      <c r="H9" s="100"/>
      <c r="I9" s="100"/>
      <c r="J9" s="100"/>
      <c r="K9" s="100"/>
      <c r="L9" s="101"/>
      <c r="M9" s="96">
        <v>4.975</v>
      </c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6">
        <v>7.325</v>
      </c>
      <c r="H10" s="100"/>
      <c r="I10" s="100"/>
      <c r="J10" s="100"/>
      <c r="K10" s="100"/>
      <c r="L10" s="101"/>
      <c r="M10" s="96">
        <v>4.275</v>
      </c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6">
        <v>12.55</v>
      </c>
      <c r="H11" s="100"/>
      <c r="I11" s="100"/>
      <c r="J11" s="100"/>
      <c r="K11" s="100"/>
      <c r="L11" s="101"/>
      <c r="M11" s="96">
        <v>4.825</v>
      </c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6">
        <v>5.05</v>
      </c>
      <c r="H12" s="100"/>
      <c r="I12" s="100"/>
      <c r="J12" s="100"/>
      <c r="K12" s="100"/>
      <c r="L12" s="101"/>
      <c r="M12" s="96">
        <v>3.2</v>
      </c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6">
        <v>3.425</v>
      </c>
      <c r="H13" s="100"/>
      <c r="I13" s="100"/>
      <c r="J13" s="100"/>
      <c r="K13" s="100"/>
      <c r="L13" s="101"/>
      <c r="M13" s="96">
        <v>6.225</v>
      </c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6">
        <v>4.775</v>
      </c>
      <c r="H14" s="100"/>
      <c r="I14" s="100"/>
      <c r="J14" s="100"/>
      <c r="K14" s="100"/>
      <c r="L14" s="101"/>
      <c r="M14" s="96">
        <v>9.25</v>
      </c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6">
        <v>3.675</v>
      </c>
      <c r="H15" s="100"/>
      <c r="I15" s="100"/>
      <c r="J15" s="100"/>
      <c r="K15" s="100"/>
      <c r="L15" s="101"/>
      <c r="M15" s="96">
        <v>3.225</v>
      </c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6">
        <v>2.65</v>
      </c>
      <c r="H16" s="100"/>
      <c r="I16" s="100"/>
      <c r="J16" s="100"/>
      <c r="K16" s="100"/>
      <c r="L16" s="101"/>
      <c r="M16" s="96">
        <v>3.9</v>
      </c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6">
        <v>3.125</v>
      </c>
      <c r="H17" s="100"/>
      <c r="I17" s="100"/>
      <c r="J17" s="100"/>
      <c r="K17" s="100"/>
      <c r="L17" s="101"/>
      <c r="M17" s="99"/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6">
        <v>7.25</v>
      </c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6">
        <v>4.825</v>
      </c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6">
        <v>5.35</v>
      </c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6">
        <v>2.725</v>
      </c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6">
        <v>4.25</v>
      </c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6">
        <v>3.825</v>
      </c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6">
        <v>3.95</v>
      </c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6">
        <v>3.6</v>
      </c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6">
        <v>2.0</v>
      </c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7.775</v>
      </c>
      <c r="B54" s="100"/>
      <c r="C54" s="100"/>
      <c r="D54" s="100"/>
      <c r="E54" s="100"/>
      <c r="F54" s="101"/>
      <c r="G54" s="103">
        <f>SUM(G5:G53)</f>
        <v>102.025</v>
      </c>
      <c r="H54" s="100"/>
      <c r="I54" s="100"/>
      <c r="J54" s="100"/>
      <c r="K54" s="100"/>
      <c r="L54" s="101"/>
      <c r="M54" s="103">
        <f>SUM(M5:M53)</f>
        <v>56.6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90">
        <v>2.45</v>
      </c>
      <c r="B5" s="91">
        <f>COUNT(A5:A53)</f>
        <v>1</v>
      </c>
      <c r="C5" s="92">
        <f>MAX(A5:A53)</f>
        <v>2.45</v>
      </c>
      <c r="D5" s="93">
        <f>IF(SUM(A5:A53)&gt;0,AVERAGE(A5:A53),0)</f>
        <v>2.45</v>
      </c>
      <c r="E5" s="94">
        <f>A54</f>
        <v>2.45</v>
      </c>
      <c r="F5" s="95"/>
      <c r="G5" s="96">
        <v>2.9</v>
      </c>
      <c r="H5" s="91">
        <f>COUNT(G5:G53)</f>
        <v>7</v>
      </c>
      <c r="I5" s="92">
        <f>MAX(G5:G53)</f>
        <v>4.05</v>
      </c>
      <c r="J5" s="93">
        <f>IF(SUM(G5:G53)&gt;0,AVERAGE(G5:G53),0)</f>
        <v>3.046428571</v>
      </c>
      <c r="K5" s="94">
        <f>G54</f>
        <v>21.325</v>
      </c>
      <c r="L5" s="95"/>
      <c r="M5" s="96">
        <v>2.45</v>
      </c>
      <c r="N5" s="91">
        <f>COUNT(M5:M53)</f>
        <v>10</v>
      </c>
      <c r="O5" s="92">
        <f>MAX(M5:M53)</f>
        <v>4.5</v>
      </c>
      <c r="P5" s="93">
        <f>IF(SUM(M5:M53)&gt;0,AVERAGE(M5:M53),0)</f>
        <v>2.915</v>
      </c>
      <c r="Q5" s="94">
        <f>M54</f>
        <v>29.15</v>
      </c>
      <c r="R5" s="95"/>
      <c r="S5" s="97"/>
      <c r="T5" s="91">
        <f>B5+H5+N5</f>
        <v>18</v>
      </c>
      <c r="U5" s="98">
        <f>IF(SUM(M5:M53,G5:G53,A5:A53)&gt;0,AVERAGE(M5:M53,G5:G53,A5:A53),0)</f>
        <v>2.940277778</v>
      </c>
      <c r="V5" s="92">
        <f>MAX(A5:A53,G5:G53,M5:M53)</f>
        <v>4.5</v>
      </c>
      <c r="W5" s="94">
        <f>E5+K5+Q5</f>
        <v>52.925</v>
      </c>
    </row>
    <row r="6">
      <c r="A6" s="99"/>
      <c r="B6" s="100"/>
      <c r="C6" s="100"/>
      <c r="D6" s="100"/>
      <c r="E6" s="100"/>
      <c r="F6" s="101"/>
      <c r="G6" s="96">
        <v>2.375</v>
      </c>
      <c r="H6" s="100"/>
      <c r="I6" s="100"/>
      <c r="J6" s="100"/>
      <c r="K6" s="100"/>
      <c r="L6" s="101"/>
      <c r="M6" s="96">
        <v>2.45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6">
        <v>3.725</v>
      </c>
      <c r="H7" s="100"/>
      <c r="I7" s="100"/>
      <c r="J7" s="100"/>
      <c r="K7" s="100"/>
      <c r="L7" s="101"/>
      <c r="M7" s="96">
        <v>3.2</v>
      </c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6">
        <v>2.3</v>
      </c>
      <c r="H8" s="100"/>
      <c r="I8" s="100"/>
      <c r="J8" s="100"/>
      <c r="K8" s="100"/>
      <c r="L8" s="101"/>
      <c r="M8" s="96">
        <v>4.5</v>
      </c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6">
        <v>3.15</v>
      </c>
      <c r="H9" s="100"/>
      <c r="I9" s="100"/>
      <c r="J9" s="100"/>
      <c r="K9" s="100"/>
      <c r="L9" s="101"/>
      <c r="M9" s="96">
        <v>4.0</v>
      </c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6">
        <v>2.825</v>
      </c>
      <c r="H10" s="100"/>
      <c r="I10" s="100"/>
      <c r="J10" s="100"/>
      <c r="K10" s="100"/>
      <c r="L10" s="101"/>
      <c r="M10" s="96">
        <v>1.875</v>
      </c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6">
        <v>4.05</v>
      </c>
      <c r="H11" s="100"/>
      <c r="I11" s="100"/>
      <c r="J11" s="100"/>
      <c r="K11" s="100"/>
      <c r="L11" s="101"/>
      <c r="M11" s="96">
        <v>2.8</v>
      </c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9"/>
      <c r="H12" s="100"/>
      <c r="I12" s="100"/>
      <c r="J12" s="100"/>
      <c r="K12" s="100"/>
      <c r="L12" s="101"/>
      <c r="M12" s="96">
        <v>3.1</v>
      </c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9"/>
      <c r="H13" s="100"/>
      <c r="I13" s="100"/>
      <c r="J13" s="100"/>
      <c r="K13" s="100"/>
      <c r="L13" s="101"/>
      <c r="M13" s="96">
        <v>2.175</v>
      </c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9"/>
      <c r="H14" s="100"/>
      <c r="I14" s="100"/>
      <c r="J14" s="100"/>
      <c r="K14" s="100"/>
      <c r="L14" s="101"/>
      <c r="M14" s="96">
        <v>2.6</v>
      </c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9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1"/>
      <c r="M16" s="99"/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1"/>
      <c r="M17" s="99"/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9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9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9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9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9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9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2.45</v>
      </c>
      <c r="B54" s="100"/>
      <c r="C54" s="100"/>
      <c r="D54" s="100"/>
      <c r="E54" s="100"/>
      <c r="F54" s="101"/>
      <c r="G54" s="103">
        <f>SUM(G5:G53)</f>
        <v>21.325</v>
      </c>
      <c r="H54" s="100"/>
      <c r="I54" s="100"/>
      <c r="J54" s="100"/>
      <c r="K54" s="100"/>
      <c r="L54" s="101"/>
      <c r="M54" s="103">
        <f>SUM(M5:M53)</f>
        <v>29.15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90">
        <v>3.5</v>
      </c>
      <c r="B5" s="91">
        <f>COUNT(A5:A53)</f>
        <v>1</v>
      </c>
      <c r="C5" s="92">
        <f>MAX(A5:A53)</f>
        <v>3.5</v>
      </c>
      <c r="D5" s="93">
        <f>IF(SUM(A5:A53)&gt;0,AVERAGE(A5:A53),0)</f>
        <v>3.5</v>
      </c>
      <c r="E5" s="94">
        <f>A54</f>
        <v>3.5</v>
      </c>
      <c r="F5" s="95"/>
      <c r="G5" s="96">
        <v>2.475</v>
      </c>
      <c r="H5" s="91">
        <f>COUNT(G5:G53)</f>
        <v>3</v>
      </c>
      <c r="I5" s="92">
        <f>MAX(G5:G53)</f>
        <v>3.45</v>
      </c>
      <c r="J5" s="93">
        <f>IF(SUM(G5:G53)&gt;0,AVERAGE(G5:G53),0)</f>
        <v>3.016666667</v>
      </c>
      <c r="K5" s="94">
        <f>G54</f>
        <v>9.05</v>
      </c>
      <c r="L5" s="95"/>
      <c r="M5" s="96">
        <v>2.5</v>
      </c>
      <c r="N5" s="91">
        <f>COUNT(M5:M53)</f>
        <v>14</v>
      </c>
      <c r="O5" s="92">
        <f>MAX(M5:M53)</f>
        <v>5.1</v>
      </c>
      <c r="P5" s="93">
        <f>IF(SUM(M5:M53)&gt;0,AVERAGE(M5:M53),0)</f>
        <v>3.378571429</v>
      </c>
      <c r="Q5" s="94">
        <f>M54</f>
        <v>47.3</v>
      </c>
      <c r="R5" s="95"/>
      <c r="S5" s="97"/>
      <c r="T5" s="91">
        <f>B5+H5+N5</f>
        <v>18</v>
      </c>
      <c r="U5" s="98">
        <f>IF(SUM(M5:M53,G5:G53,A5:A53)&gt;0,AVERAGE(M5:M53,G5:G53,A5:A53),0)</f>
        <v>3.325</v>
      </c>
      <c r="V5" s="92">
        <f>MAX(A5:A53,G5:G53,M5:M53)</f>
        <v>5.1</v>
      </c>
      <c r="W5" s="94">
        <f>E5+K5+Q5</f>
        <v>59.85</v>
      </c>
    </row>
    <row r="6">
      <c r="A6" s="99"/>
      <c r="B6" s="100"/>
      <c r="C6" s="100"/>
      <c r="D6" s="100"/>
      <c r="E6" s="100"/>
      <c r="F6" s="101"/>
      <c r="G6" s="96">
        <v>3.45</v>
      </c>
      <c r="H6" s="100"/>
      <c r="I6" s="100"/>
      <c r="J6" s="100"/>
      <c r="K6" s="100"/>
      <c r="L6" s="101"/>
      <c r="M6" s="96">
        <v>3.225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6">
        <v>3.125</v>
      </c>
      <c r="H7" s="100"/>
      <c r="I7" s="100"/>
      <c r="J7" s="100"/>
      <c r="K7" s="100"/>
      <c r="L7" s="101"/>
      <c r="M7" s="96">
        <v>5.1</v>
      </c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9"/>
      <c r="H8" s="100"/>
      <c r="I8" s="100"/>
      <c r="J8" s="100"/>
      <c r="K8" s="100"/>
      <c r="L8" s="101"/>
      <c r="M8" s="96">
        <v>2.15</v>
      </c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9"/>
      <c r="H9" s="100"/>
      <c r="I9" s="100"/>
      <c r="J9" s="100"/>
      <c r="K9" s="100"/>
      <c r="L9" s="101"/>
      <c r="M9" s="96">
        <v>4.425</v>
      </c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9"/>
      <c r="H10" s="100"/>
      <c r="I10" s="100"/>
      <c r="J10" s="100"/>
      <c r="K10" s="100"/>
      <c r="L10" s="101"/>
      <c r="M10" s="96">
        <v>4.675</v>
      </c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9"/>
      <c r="H11" s="100"/>
      <c r="I11" s="100"/>
      <c r="J11" s="100"/>
      <c r="K11" s="100"/>
      <c r="L11" s="101"/>
      <c r="M11" s="96">
        <v>2.3</v>
      </c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9"/>
      <c r="H12" s="100"/>
      <c r="I12" s="100"/>
      <c r="J12" s="100"/>
      <c r="K12" s="100"/>
      <c r="L12" s="101"/>
      <c r="M12" s="96">
        <v>2.95</v>
      </c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9"/>
      <c r="H13" s="100"/>
      <c r="I13" s="100"/>
      <c r="J13" s="100"/>
      <c r="K13" s="100"/>
      <c r="L13" s="101"/>
      <c r="M13" s="96">
        <v>2.125</v>
      </c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9"/>
      <c r="H14" s="100"/>
      <c r="I14" s="100"/>
      <c r="J14" s="100"/>
      <c r="K14" s="100"/>
      <c r="L14" s="101"/>
      <c r="M14" s="96">
        <v>3.725</v>
      </c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9"/>
      <c r="H15" s="100"/>
      <c r="I15" s="100"/>
      <c r="J15" s="100"/>
      <c r="K15" s="100"/>
      <c r="L15" s="101"/>
      <c r="M15" s="96">
        <v>2.9</v>
      </c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1"/>
      <c r="M16" s="96">
        <v>3.25</v>
      </c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1"/>
      <c r="M17" s="96">
        <v>4.65</v>
      </c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1"/>
      <c r="M18" s="96">
        <v>3.325</v>
      </c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9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9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9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9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9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9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3.5</v>
      </c>
      <c r="B54" s="100"/>
      <c r="C54" s="100"/>
      <c r="D54" s="100"/>
      <c r="E54" s="100"/>
      <c r="F54" s="101"/>
      <c r="G54" s="103">
        <f>SUM(G5:G53)</f>
        <v>9.05</v>
      </c>
      <c r="H54" s="100"/>
      <c r="I54" s="100"/>
      <c r="J54" s="100"/>
      <c r="K54" s="100"/>
      <c r="L54" s="101"/>
      <c r="M54" s="103">
        <f>SUM(M5:M53)</f>
        <v>47.3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104"/>
      <c r="B5" s="91">
        <f>COUNT(A5:A53)</f>
        <v>0</v>
      </c>
      <c r="C5" s="92">
        <f>MAX(A5:A53)</f>
        <v>0</v>
      </c>
      <c r="D5" s="93">
        <f>IF(SUM(A5:A53)&gt;0,AVERAGE(A5:A53),0)</f>
        <v>0</v>
      </c>
      <c r="E5" s="94">
        <f>A54</f>
        <v>0</v>
      </c>
      <c r="F5" s="95"/>
      <c r="G5" s="99"/>
      <c r="H5" s="91">
        <f>COUNT(G5:G53)</f>
        <v>0</v>
      </c>
      <c r="I5" s="92">
        <f>MAX(G5:G53)</f>
        <v>0</v>
      </c>
      <c r="J5" s="93">
        <f>IF(SUM(G5:G53)&gt;0,AVERAGE(G5:G53),0)</f>
        <v>0</v>
      </c>
      <c r="K5" s="94">
        <f>G54</f>
        <v>0</v>
      </c>
      <c r="L5" s="95"/>
      <c r="M5" s="96">
        <v>3.4</v>
      </c>
      <c r="N5" s="91">
        <f>COUNT(M5:M53)</f>
        <v>2</v>
      </c>
      <c r="O5" s="92">
        <f>MAX(M5:M53)</f>
        <v>5.525</v>
      </c>
      <c r="P5" s="93">
        <f>IF(SUM(M5:M53)&gt;0,AVERAGE(M5:M53),0)</f>
        <v>4.4625</v>
      </c>
      <c r="Q5" s="94">
        <f>M54</f>
        <v>8.925</v>
      </c>
      <c r="R5" s="95"/>
      <c r="S5" s="97"/>
      <c r="T5" s="91">
        <f>B5+H5+N5</f>
        <v>2</v>
      </c>
      <c r="U5" s="98">
        <f>IF(SUM(M5:M53,G5:G53,A5:A53)&gt;0,AVERAGE(M5:M53,G5:G53,A5:A53),0)</f>
        <v>4.4625</v>
      </c>
      <c r="V5" s="92">
        <f>MAX(A5:A53,G5:G53,M5:M53)</f>
        <v>5.525</v>
      </c>
      <c r="W5" s="94">
        <f>E5+K5+Q5</f>
        <v>8.925</v>
      </c>
    </row>
    <row r="6">
      <c r="A6" s="99"/>
      <c r="B6" s="100"/>
      <c r="C6" s="100"/>
      <c r="D6" s="100"/>
      <c r="E6" s="100"/>
      <c r="F6" s="101"/>
      <c r="G6" s="99"/>
      <c r="H6" s="100"/>
      <c r="I6" s="100"/>
      <c r="J6" s="100"/>
      <c r="K6" s="100"/>
      <c r="L6" s="101"/>
      <c r="M6" s="96">
        <v>5.525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9"/>
      <c r="H7" s="100"/>
      <c r="I7" s="100"/>
      <c r="J7" s="100"/>
      <c r="K7" s="100"/>
      <c r="L7" s="101"/>
      <c r="M7" s="99"/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9"/>
      <c r="H8" s="100"/>
      <c r="I8" s="100"/>
      <c r="J8" s="100"/>
      <c r="K8" s="100"/>
      <c r="L8" s="101"/>
      <c r="M8" s="99"/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9"/>
      <c r="H9" s="100"/>
      <c r="I9" s="100"/>
      <c r="J9" s="100"/>
      <c r="K9" s="100"/>
      <c r="L9" s="101"/>
      <c r="M9" s="99"/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9"/>
      <c r="H10" s="100"/>
      <c r="I10" s="100"/>
      <c r="J10" s="100"/>
      <c r="K10" s="100"/>
      <c r="L10" s="101"/>
      <c r="M10" s="99"/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9"/>
      <c r="H11" s="100"/>
      <c r="I11" s="100"/>
      <c r="J11" s="100"/>
      <c r="K11" s="100"/>
      <c r="L11" s="101"/>
      <c r="M11" s="99"/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9"/>
      <c r="H12" s="100"/>
      <c r="I12" s="100"/>
      <c r="J12" s="100"/>
      <c r="K12" s="100"/>
      <c r="L12" s="101"/>
      <c r="M12" s="99"/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9"/>
      <c r="H13" s="100"/>
      <c r="I13" s="100"/>
      <c r="J13" s="100"/>
      <c r="K13" s="100"/>
      <c r="L13" s="101"/>
      <c r="M13" s="99"/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9"/>
      <c r="H14" s="100"/>
      <c r="I14" s="100"/>
      <c r="J14" s="100"/>
      <c r="K14" s="100"/>
      <c r="L14" s="101"/>
      <c r="M14" s="99"/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9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1"/>
      <c r="M16" s="99"/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1"/>
      <c r="M17" s="99"/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9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9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9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9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9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9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0</v>
      </c>
      <c r="B54" s="100"/>
      <c r="C54" s="100"/>
      <c r="D54" s="100"/>
      <c r="E54" s="100"/>
      <c r="F54" s="101"/>
      <c r="G54" s="103">
        <f>SUM(G5:G53)</f>
        <v>0</v>
      </c>
      <c r="H54" s="100"/>
      <c r="I54" s="100"/>
      <c r="J54" s="100"/>
      <c r="K54" s="100"/>
      <c r="L54" s="101"/>
      <c r="M54" s="103">
        <f>SUM(M5:M53)</f>
        <v>8.925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4" width="9.86"/>
    <col customWidth="1" min="5" max="5" width="10.43"/>
    <col customWidth="1" min="6" max="6" width="0.86"/>
    <col customWidth="1" min="7" max="8" width="8.71"/>
    <col customWidth="1" min="9" max="9" width="9.86"/>
    <col customWidth="1" min="10" max="10" width="11.14"/>
    <col customWidth="1" min="11" max="11" width="9.86"/>
    <col customWidth="1" min="12" max="12" width="0.57"/>
    <col customWidth="1" min="13" max="14" width="8.71"/>
    <col customWidth="1" min="15" max="16" width="8.86"/>
    <col customWidth="1" min="17" max="17" width="9.0"/>
    <col customWidth="1" min="18" max="18" width="0.86"/>
    <col customWidth="1" min="19" max="19" width="0.43"/>
    <col customWidth="1" min="20" max="21" width="8.71"/>
    <col customWidth="1" min="22" max="23" width="10.43"/>
    <col customWidth="1" min="24" max="26" width="8.71"/>
  </cols>
  <sheetData>
    <row r="1">
      <c r="A1" s="48" t="str">
        <f>Rezultati!L5</f>
        <v>1. diena (23.augusts)</v>
      </c>
      <c r="B1" s="49"/>
      <c r="C1" s="49"/>
      <c r="D1" s="49"/>
      <c r="E1" s="50"/>
      <c r="F1" s="51"/>
      <c r="G1" s="48" t="str">
        <f>Rezultati!O5</f>
        <v>2.diena (24.augusts)</v>
      </c>
      <c r="H1" s="49"/>
      <c r="I1" s="49"/>
      <c r="J1" s="49"/>
      <c r="K1" s="52"/>
      <c r="L1" s="51"/>
      <c r="M1" s="53" t="str">
        <f>Rezultati!R5</f>
        <v>3.diena (25.augusts)</v>
      </c>
      <c r="N1" s="49"/>
      <c r="O1" s="49"/>
      <c r="P1" s="49"/>
      <c r="Q1" s="54"/>
      <c r="R1" s="55"/>
      <c r="S1" s="56"/>
      <c r="T1" s="57" t="str">
        <f>Rezultati!F5</f>
        <v>Kopvērtējums</v>
      </c>
      <c r="U1" s="49"/>
      <c r="V1" s="49"/>
      <c r="W1" s="52"/>
    </row>
    <row r="2">
      <c r="A2" s="58"/>
      <c r="B2" s="59"/>
      <c r="C2" s="59"/>
      <c r="D2" s="59"/>
      <c r="E2" s="60"/>
      <c r="F2" s="61"/>
      <c r="G2" s="58"/>
      <c r="H2" s="59"/>
      <c r="I2" s="59"/>
      <c r="J2" s="59"/>
      <c r="K2" s="62"/>
      <c r="L2" s="61"/>
      <c r="M2" s="63"/>
      <c r="N2" s="59"/>
      <c r="O2" s="59"/>
      <c r="P2" s="59"/>
      <c r="Q2" s="64"/>
      <c r="R2" s="65"/>
      <c r="S2" s="66"/>
      <c r="T2" s="67"/>
      <c r="U2" s="59"/>
      <c r="V2" s="59"/>
      <c r="W2" s="62"/>
    </row>
    <row r="3">
      <c r="A3" s="68" t="s">
        <v>40</v>
      </c>
      <c r="B3" s="69" t="s">
        <v>41</v>
      </c>
      <c r="C3" s="69" t="s">
        <v>42</v>
      </c>
      <c r="D3" s="70" t="s">
        <v>43</v>
      </c>
      <c r="E3" s="70" t="s">
        <v>44</v>
      </c>
      <c r="F3" s="71"/>
      <c r="G3" s="72" t="s">
        <v>40</v>
      </c>
      <c r="H3" s="73" t="str">
        <f t="shared" ref="H3:K3" si="1">B3</f>
        <v>Dienas Zivju skaits</v>
      </c>
      <c r="I3" s="74" t="str">
        <f t="shared" si="1"/>
        <v>Dienas Lielākās zivs svars</v>
      </c>
      <c r="J3" s="75" t="str">
        <f t="shared" si="1"/>
        <v>Dienas Vidējais zivs svars</v>
      </c>
      <c r="K3" s="76" t="str">
        <f t="shared" si="1"/>
        <v>Dienas Kopējais zivju svars</v>
      </c>
      <c r="L3" s="71"/>
      <c r="M3" s="72" t="s">
        <v>40</v>
      </c>
      <c r="N3" s="73" t="str">
        <f t="shared" ref="N3:Q3" si="2">B3</f>
        <v>Dienas Zivju skaits</v>
      </c>
      <c r="O3" s="74" t="str">
        <f t="shared" si="2"/>
        <v>Dienas Lielākās zivs svars</v>
      </c>
      <c r="P3" s="75" t="str">
        <f t="shared" si="2"/>
        <v>Dienas Vidējais zivs svars</v>
      </c>
      <c r="Q3" s="76" t="str">
        <f t="shared" si="2"/>
        <v>Dienas Kopējais zivju svars</v>
      </c>
      <c r="R3" s="71"/>
      <c r="S3" s="66"/>
      <c r="T3" s="77" t="s">
        <v>45</v>
      </c>
      <c r="U3" s="78" t="s">
        <v>46</v>
      </c>
      <c r="V3" s="79" t="s">
        <v>14</v>
      </c>
      <c r="W3" s="80" t="s">
        <v>47</v>
      </c>
      <c r="X3" s="81"/>
    </row>
    <row r="4" ht="3.75" customHeight="1">
      <c r="A4" s="82"/>
      <c r="B4" s="83"/>
      <c r="C4" s="84"/>
      <c r="D4" s="84"/>
      <c r="E4" s="85"/>
      <c r="F4" s="84"/>
      <c r="G4" s="85"/>
      <c r="H4" s="83"/>
      <c r="I4" s="84"/>
      <c r="J4" s="84"/>
      <c r="K4" s="85"/>
      <c r="L4" s="84"/>
      <c r="M4" s="85"/>
      <c r="N4" s="83"/>
      <c r="O4" s="84"/>
      <c r="P4" s="84"/>
      <c r="Q4" s="85"/>
      <c r="R4" s="84"/>
      <c r="S4" s="84"/>
      <c r="T4" s="86"/>
      <c r="U4" s="87"/>
      <c r="V4" s="88"/>
      <c r="W4" s="89"/>
    </row>
    <row r="5">
      <c r="A5" s="104"/>
      <c r="B5" s="91">
        <f>COUNT(A5:A53)</f>
        <v>0</v>
      </c>
      <c r="C5" s="92">
        <f>MAX(A5:A53)</f>
        <v>0</v>
      </c>
      <c r="D5" s="93">
        <f>IF(SUM(A5:A53)&gt;0,AVERAGE(A5:A53),0)</f>
        <v>0</v>
      </c>
      <c r="E5" s="94">
        <f>A54</f>
        <v>0</v>
      </c>
      <c r="F5" s="95"/>
      <c r="G5" s="96">
        <v>2.075</v>
      </c>
      <c r="H5" s="91">
        <f>COUNT(G5:G53)</f>
        <v>8</v>
      </c>
      <c r="I5" s="92">
        <f>MAX(G5:G53)</f>
        <v>7.35</v>
      </c>
      <c r="J5" s="93">
        <f>IF(SUM(G5:G53)&gt;0,AVERAGE(G5:G53),0)</f>
        <v>3.9625</v>
      </c>
      <c r="K5" s="94">
        <f>G54</f>
        <v>31.7</v>
      </c>
      <c r="L5" s="95"/>
      <c r="M5" s="96">
        <v>6.025</v>
      </c>
      <c r="N5" s="91">
        <f>COUNT(M5:M53)</f>
        <v>5</v>
      </c>
      <c r="O5" s="92">
        <f>MAX(M5:M53)</f>
        <v>6.025</v>
      </c>
      <c r="P5" s="93">
        <f>IF(SUM(M5:M53)&gt;0,AVERAGE(M5:M53),0)</f>
        <v>3.34</v>
      </c>
      <c r="Q5" s="94">
        <f>M54</f>
        <v>16.7</v>
      </c>
      <c r="R5" s="95"/>
      <c r="S5" s="97"/>
      <c r="T5" s="91">
        <f>B5+H5+N5</f>
        <v>13</v>
      </c>
      <c r="U5" s="98">
        <f>IF(SUM(M5:M53,G5:G53,A5:A53)&gt;0,AVERAGE(M5:M53,G5:G53,A5:A53),0)</f>
        <v>3.723076923</v>
      </c>
      <c r="V5" s="92">
        <f>MAX(A5:A53,G5:G53,M5:M53)</f>
        <v>7.35</v>
      </c>
      <c r="W5" s="94">
        <f>E5+K5+Q5</f>
        <v>48.4</v>
      </c>
    </row>
    <row r="6">
      <c r="A6" s="99"/>
      <c r="B6" s="100"/>
      <c r="C6" s="100"/>
      <c r="D6" s="100"/>
      <c r="E6" s="100"/>
      <c r="F6" s="101"/>
      <c r="G6" s="96">
        <v>3.125</v>
      </c>
      <c r="H6" s="100"/>
      <c r="I6" s="100"/>
      <c r="J6" s="100"/>
      <c r="K6" s="100"/>
      <c r="L6" s="101"/>
      <c r="M6" s="96">
        <v>3.075</v>
      </c>
      <c r="N6" s="100"/>
      <c r="O6" s="100"/>
      <c r="P6" s="100"/>
      <c r="Q6" s="100"/>
      <c r="R6" s="101"/>
      <c r="S6" s="101"/>
    </row>
    <row r="7">
      <c r="A7" s="99"/>
      <c r="B7" s="100"/>
      <c r="C7" s="100"/>
      <c r="D7" s="100"/>
      <c r="E7" s="100"/>
      <c r="F7" s="101"/>
      <c r="G7" s="96">
        <v>7.35</v>
      </c>
      <c r="H7" s="100"/>
      <c r="I7" s="100"/>
      <c r="J7" s="100"/>
      <c r="K7" s="100"/>
      <c r="L7" s="101"/>
      <c r="M7" s="96">
        <v>2.025</v>
      </c>
      <c r="N7" s="100"/>
      <c r="O7" s="100"/>
      <c r="P7" s="100"/>
      <c r="Q7" s="100"/>
      <c r="R7" s="101"/>
      <c r="S7" s="101"/>
    </row>
    <row r="8">
      <c r="A8" s="99"/>
      <c r="B8" s="100"/>
      <c r="C8" s="100"/>
      <c r="D8" s="100"/>
      <c r="E8" s="100"/>
      <c r="F8" s="101"/>
      <c r="G8" s="96">
        <v>5.45</v>
      </c>
      <c r="H8" s="100"/>
      <c r="I8" s="100"/>
      <c r="J8" s="100"/>
      <c r="K8" s="100"/>
      <c r="L8" s="101"/>
      <c r="M8" s="96">
        <v>3.2</v>
      </c>
      <c r="N8" s="100"/>
      <c r="O8" s="100"/>
      <c r="P8" s="100"/>
      <c r="Q8" s="100"/>
      <c r="R8" s="101"/>
      <c r="S8" s="101"/>
    </row>
    <row r="9">
      <c r="A9" s="102"/>
      <c r="B9" s="100"/>
      <c r="C9" s="100"/>
      <c r="D9" s="100"/>
      <c r="E9" s="100"/>
      <c r="F9" s="101"/>
      <c r="G9" s="96">
        <v>4.0</v>
      </c>
      <c r="H9" s="100"/>
      <c r="I9" s="100"/>
      <c r="J9" s="100"/>
      <c r="K9" s="100"/>
      <c r="L9" s="101"/>
      <c r="M9" s="96">
        <v>2.375</v>
      </c>
      <c r="N9" s="100"/>
      <c r="O9" s="100"/>
      <c r="P9" s="100"/>
      <c r="Q9" s="100"/>
      <c r="R9" s="101"/>
      <c r="S9" s="101"/>
    </row>
    <row r="10">
      <c r="A10" s="99"/>
      <c r="B10" s="100"/>
      <c r="C10" s="100"/>
      <c r="D10" s="100"/>
      <c r="E10" s="100"/>
      <c r="F10" s="101"/>
      <c r="G10" s="96">
        <v>4.625</v>
      </c>
      <c r="H10" s="100"/>
      <c r="I10" s="100"/>
      <c r="J10" s="100"/>
      <c r="K10" s="100"/>
      <c r="L10" s="101"/>
      <c r="M10" s="99"/>
      <c r="N10" s="100"/>
      <c r="O10" s="100"/>
      <c r="P10" s="100"/>
      <c r="Q10" s="100"/>
      <c r="R10" s="101"/>
      <c r="S10" s="101"/>
    </row>
    <row r="11">
      <c r="A11" s="99"/>
      <c r="B11" s="100"/>
      <c r="C11" s="100"/>
      <c r="D11" s="100"/>
      <c r="E11" s="100"/>
      <c r="F11" s="101"/>
      <c r="G11" s="96">
        <v>2.6</v>
      </c>
      <c r="H11" s="100"/>
      <c r="I11" s="100"/>
      <c r="J11" s="100"/>
      <c r="K11" s="100"/>
      <c r="L11" s="101"/>
      <c r="M11" s="99"/>
      <c r="N11" s="100"/>
      <c r="O11" s="100"/>
      <c r="P11" s="100"/>
      <c r="Q11" s="100"/>
      <c r="R11" s="101"/>
      <c r="S11" s="101"/>
    </row>
    <row r="12">
      <c r="A12" s="99"/>
      <c r="B12" s="100"/>
      <c r="C12" s="100"/>
      <c r="D12" s="100"/>
      <c r="E12" s="100"/>
      <c r="F12" s="101"/>
      <c r="G12" s="96">
        <v>2.475</v>
      </c>
      <c r="H12" s="100"/>
      <c r="I12" s="100"/>
      <c r="J12" s="100"/>
      <c r="K12" s="100"/>
      <c r="L12" s="101"/>
      <c r="M12" s="99"/>
      <c r="N12" s="100"/>
      <c r="O12" s="100"/>
      <c r="P12" s="100"/>
      <c r="Q12" s="100"/>
      <c r="R12" s="101"/>
      <c r="S12" s="101"/>
    </row>
    <row r="13">
      <c r="A13" s="99"/>
      <c r="B13" s="100"/>
      <c r="C13" s="100"/>
      <c r="D13" s="100"/>
      <c r="E13" s="100"/>
      <c r="F13" s="101"/>
      <c r="G13" s="99"/>
      <c r="H13" s="100"/>
      <c r="I13" s="100"/>
      <c r="J13" s="100"/>
      <c r="K13" s="100"/>
      <c r="L13" s="101"/>
      <c r="M13" s="99"/>
      <c r="N13" s="100"/>
      <c r="O13" s="100"/>
      <c r="P13" s="100"/>
      <c r="Q13" s="100"/>
      <c r="R13" s="101"/>
      <c r="S13" s="101"/>
    </row>
    <row r="14">
      <c r="A14" s="99"/>
      <c r="B14" s="100"/>
      <c r="C14" s="100"/>
      <c r="D14" s="100"/>
      <c r="E14" s="100"/>
      <c r="F14" s="101"/>
      <c r="G14" s="99"/>
      <c r="H14" s="100"/>
      <c r="I14" s="100"/>
      <c r="J14" s="100"/>
      <c r="K14" s="100"/>
      <c r="L14" s="101"/>
      <c r="M14" s="99"/>
      <c r="N14" s="100"/>
      <c r="O14" s="100"/>
      <c r="P14" s="100"/>
      <c r="Q14" s="100"/>
      <c r="R14" s="101"/>
      <c r="S14" s="101"/>
    </row>
    <row r="15">
      <c r="A15" s="99"/>
      <c r="B15" s="100"/>
      <c r="C15" s="100"/>
      <c r="D15" s="100"/>
      <c r="E15" s="100"/>
      <c r="F15" s="101"/>
      <c r="G15" s="99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1"/>
      <c r="S15" s="101"/>
    </row>
    <row r="16">
      <c r="A16" s="99"/>
      <c r="B16" s="100"/>
      <c r="C16" s="100"/>
      <c r="D16" s="100"/>
      <c r="E16" s="100"/>
      <c r="F16" s="101"/>
      <c r="G16" s="99"/>
      <c r="H16" s="100"/>
      <c r="I16" s="100"/>
      <c r="J16" s="100"/>
      <c r="K16" s="100"/>
      <c r="L16" s="101"/>
      <c r="M16" s="99"/>
      <c r="N16" s="100"/>
      <c r="O16" s="100"/>
      <c r="P16" s="100"/>
      <c r="Q16" s="100"/>
      <c r="R16" s="101"/>
      <c r="S16" s="101"/>
    </row>
    <row r="17">
      <c r="A17" s="99"/>
      <c r="B17" s="100"/>
      <c r="C17" s="100"/>
      <c r="D17" s="100"/>
      <c r="E17" s="100"/>
      <c r="F17" s="101"/>
      <c r="G17" s="99"/>
      <c r="H17" s="100"/>
      <c r="I17" s="100"/>
      <c r="J17" s="100"/>
      <c r="K17" s="100"/>
      <c r="L17" s="101"/>
      <c r="M17" s="99"/>
      <c r="N17" s="100"/>
      <c r="O17" s="100"/>
      <c r="P17" s="100"/>
      <c r="Q17" s="100"/>
      <c r="R17" s="101"/>
      <c r="S17" s="101"/>
    </row>
    <row r="18">
      <c r="A18" s="99"/>
      <c r="B18" s="100"/>
      <c r="C18" s="100"/>
      <c r="D18" s="100"/>
      <c r="E18" s="100"/>
      <c r="F18" s="101"/>
      <c r="G18" s="99"/>
      <c r="H18" s="100"/>
      <c r="I18" s="100"/>
      <c r="J18" s="100"/>
      <c r="K18" s="100"/>
      <c r="L18" s="101"/>
      <c r="M18" s="99"/>
      <c r="N18" s="100"/>
      <c r="O18" s="100"/>
      <c r="P18" s="100"/>
      <c r="Q18" s="100"/>
      <c r="R18" s="101"/>
      <c r="S18" s="101"/>
    </row>
    <row r="19">
      <c r="A19" s="99"/>
      <c r="B19" s="100"/>
      <c r="C19" s="100"/>
      <c r="D19" s="100"/>
      <c r="E19" s="100"/>
      <c r="F19" s="101"/>
      <c r="G19" s="99"/>
      <c r="H19" s="100"/>
      <c r="I19" s="100"/>
      <c r="J19" s="100"/>
      <c r="K19" s="100"/>
      <c r="L19" s="101"/>
      <c r="M19" s="99"/>
      <c r="N19" s="100"/>
      <c r="O19" s="100"/>
      <c r="P19" s="100"/>
      <c r="Q19" s="100"/>
      <c r="R19" s="101"/>
      <c r="S19" s="101"/>
    </row>
    <row r="20">
      <c r="A20" s="99"/>
      <c r="B20" s="100"/>
      <c r="C20" s="100"/>
      <c r="D20" s="100"/>
      <c r="E20" s="100"/>
      <c r="F20" s="101"/>
      <c r="G20" s="99"/>
      <c r="H20" s="100"/>
      <c r="I20" s="100"/>
      <c r="J20" s="100"/>
      <c r="K20" s="100"/>
      <c r="L20" s="101"/>
      <c r="M20" s="99"/>
      <c r="N20" s="100"/>
      <c r="O20" s="100"/>
      <c r="P20" s="100"/>
      <c r="Q20" s="100"/>
      <c r="R20" s="101"/>
      <c r="S20" s="101"/>
    </row>
    <row r="21" ht="15.75" customHeight="1">
      <c r="A21" s="99"/>
      <c r="B21" s="100"/>
      <c r="C21" s="100"/>
      <c r="D21" s="100"/>
      <c r="E21" s="100"/>
      <c r="F21" s="101"/>
      <c r="G21" s="99"/>
      <c r="H21" s="100"/>
      <c r="I21" s="100"/>
      <c r="J21" s="100"/>
      <c r="K21" s="100"/>
      <c r="L21" s="101"/>
      <c r="M21" s="99"/>
      <c r="N21" s="100"/>
      <c r="O21" s="100"/>
      <c r="P21" s="100"/>
      <c r="Q21" s="100"/>
      <c r="R21" s="101"/>
      <c r="S21" s="101"/>
    </row>
    <row r="22" ht="15.75" customHeight="1">
      <c r="A22" s="99"/>
      <c r="B22" s="100"/>
      <c r="C22" s="100"/>
      <c r="D22" s="100"/>
      <c r="E22" s="100"/>
      <c r="F22" s="101"/>
      <c r="G22" s="99"/>
      <c r="H22" s="100"/>
      <c r="I22" s="100"/>
      <c r="J22" s="100"/>
      <c r="K22" s="100"/>
      <c r="L22" s="101"/>
      <c r="M22" s="99"/>
      <c r="N22" s="100"/>
      <c r="O22" s="100"/>
      <c r="P22" s="100"/>
      <c r="Q22" s="100"/>
      <c r="R22" s="101"/>
      <c r="S22" s="101"/>
    </row>
    <row r="23" ht="15.75" customHeight="1">
      <c r="A23" s="99"/>
      <c r="B23" s="100"/>
      <c r="C23" s="100"/>
      <c r="D23" s="100"/>
      <c r="E23" s="100"/>
      <c r="F23" s="101"/>
      <c r="G23" s="99"/>
      <c r="H23" s="100"/>
      <c r="I23" s="100"/>
      <c r="J23" s="100"/>
      <c r="K23" s="100"/>
      <c r="L23" s="101"/>
      <c r="M23" s="99"/>
      <c r="N23" s="100"/>
      <c r="O23" s="100"/>
      <c r="P23" s="100"/>
      <c r="Q23" s="100"/>
      <c r="R23" s="101"/>
      <c r="S23" s="101"/>
    </row>
    <row r="24" ht="15.75" customHeight="1">
      <c r="A24" s="99"/>
      <c r="B24" s="100"/>
      <c r="C24" s="100"/>
      <c r="D24" s="100"/>
      <c r="E24" s="100"/>
      <c r="F24" s="101"/>
      <c r="G24" s="99"/>
      <c r="H24" s="100"/>
      <c r="I24" s="100"/>
      <c r="J24" s="100"/>
      <c r="K24" s="100"/>
      <c r="L24" s="101"/>
      <c r="M24" s="99"/>
      <c r="N24" s="100"/>
      <c r="O24" s="100"/>
      <c r="P24" s="100"/>
      <c r="Q24" s="100"/>
      <c r="R24" s="101"/>
      <c r="S24" s="101"/>
    </row>
    <row r="25" ht="15.75" customHeight="1">
      <c r="A25" s="99"/>
      <c r="B25" s="100"/>
      <c r="C25" s="100"/>
      <c r="D25" s="100"/>
      <c r="E25" s="100"/>
      <c r="F25" s="101"/>
      <c r="G25" s="99"/>
      <c r="H25" s="100"/>
      <c r="I25" s="100"/>
      <c r="J25" s="100"/>
      <c r="K25" s="100"/>
      <c r="L25" s="101"/>
      <c r="M25" s="99"/>
      <c r="N25" s="100"/>
      <c r="O25" s="100"/>
      <c r="P25" s="100"/>
      <c r="Q25" s="100"/>
      <c r="R25" s="101"/>
      <c r="S25" s="101"/>
    </row>
    <row r="26" ht="15.75" customHeight="1">
      <c r="A26" s="99"/>
      <c r="B26" s="100"/>
      <c r="C26" s="100"/>
      <c r="D26" s="100"/>
      <c r="E26" s="100"/>
      <c r="F26" s="101"/>
      <c r="G26" s="99"/>
      <c r="H26" s="100"/>
      <c r="I26" s="100"/>
      <c r="J26" s="100"/>
      <c r="K26" s="100"/>
      <c r="L26" s="101"/>
      <c r="M26" s="99"/>
      <c r="N26" s="100"/>
      <c r="O26" s="100"/>
      <c r="P26" s="100"/>
      <c r="Q26" s="100"/>
      <c r="R26" s="101"/>
      <c r="S26" s="101"/>
    </row>
    <row r="27" ht="15.75" customHeight="1">
      <c r="A27" s="99"/>
      <c r="B27" s="100"/>
      <c r="C27" s="100"/>
      <c r="D27" s="100"/>
      <c r="E27" s="100"/>
      <c r="F27" s="101"/>
      <c r="G27" s="99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1"/>
      <c r="S27" s="101"/>
    </row>
    <row r="28" ht="15.75" customHeight="1">
      <c r="A28" s="99"/>
      <c r="B28" s="100"/>
      <c r="C28" s="100"/>
      <c r="D28" s="100"/>
      <c r="E28" s="100"/>
      <c r="F28" s="101"/>
      <c r="G28" s="99"/>
      <c r="H28" s="100"/>
      <c r="I28" s="100"/>
      <c r="J28" s="100"/>
      <c r="K28" s="100"/>
      <c r="L28" s="101"/>
      <c r="M28" s="99"/>
      <c r="N28" s="100"/>
      <c r="O28" s="100"/>
      <c r="P28" s="100"/>
      <c r="Q28" s="100"/>
      <c r="R28" s="101"/>
      <c r="S28" s="101"/>
    </row>
    <row r="29" ht="15.75" customHeight="1">
      <c r="A29" s="99"/>
      <c r="B29" s="100"/>
      <c r="C29" s="100"/>
      <c r="D29" s="100"/>
      <c r="E29" s="100"/>
      <c r="F29" s="101"/>
      <c r="G29" s="99"/>
      <c r="H29" s="100"/>
      <c r="I29" s="100"/>
      <c r="J29" s="100"/>
      <c r="K29" s="100"/>
      <c r="L29" s="101"/>
      <c r="M29" s="99"/>
      <c r="N29" s="100"/>
      <c r="O29" s="100"/>
      <c r="P29" s="100"/>
      <c r="Q29" s="100"/>
      <c r="R29" s="101"/>
      <c r="S29" s="101"/>
    </row>
    <row r="30" ht="15.75" customHeight="1">
      <c r="A30" s="99"/>
      <c r="B30" s="100"/>
      <c r="C30" s="100"/>
      <c r="D30" s="100"/>
      <c r="E30" s="100"/>
      <c r="F30" s="101"/>
      <c r="G30" s="99"/>
      <c r="H30" s="100"/>
      <c r="I30" s="100"/>
      <c r="J30" s="100"/>
      <c r="K30" s="100"/>
      <c r="L30" s="101"/>
      <c r="M30" s="99"/>
      <c r="N30" s="100"/>
      <c r="O30" s="100"/>
      <c r="P30" s="100"/>
      <c r="Q30" s="100"/>
      <c r="R30" s="101"/>
      <c r="S30" s="101"/>
    </row>
    <row r="31" ht="15.75" customHeight="1">
      <c r="A31" s="99"/>
      <c r="B31" s="100"/>
      <c r="C31" s="100"/>
      <c r="D31" s="100"/>
      <c r="E31" s="100"/>
      <c r="F31" s="101"/>
      <c r="G31" s="99"/>
      <c r="H31" s="100"/>
      <c r="I31" s="100"/>
      <c r="J31" s="100"/>
      <c r="K31" s="100"/>
      <c r="L31" s="101"/>
      <c r="M31" s="99"/>
      <c r="N31" s="100"/>
      <c r="O31" s="100"/>
      <c r="P31" s="100"/>
      <c r="Q31" s="100"/>
      <c r="R31" s="101"/>
      <c r="S31" s="101"/>
    </row>
    <row r="32" ht="15.75" customHeight="1">
      <c r="A32" s="99"/>
      <c r="B32" s="100"/>
      <c r="C32" s="100"/>
      <c r="D32" s="100"/>
      <c r="E32" s="100"/>
      <c r="F32" s="101"/>
      <c r="G32" s="99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1"/>
      <c r="S32" s="101"/>
    </row>
    <row r="33" ht="15.75" customHeight="1">
      <c r="A33" s="99"/>
      <c r="B33" s="100"/>
      <c r="C33" s="100"/>
      <c r="D33" s="100"/>
      <c r="E33" s="100"/>
      <c r="F33" s="101"/>
      <c r="G33" s="99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1"/>
      <c r="S33" s="101"/>
    </row>
    <row r="34" ht="15.75" customHeight="1">
      <c r="A34" s="99"/>
      <c r="B34" s="100"/>
      <c r="C34" s="100"/>
      <c r="D34" s="100"/>
      <c r="E34" s="100"/>
      <c r="F34" s="101"/>
      <c r="G34" s="99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1"/>
      <c r="S34" s="101"/>
    </row>
    <row r="35" ht="15.75" customHeight="1">
      <c r="A35" s="99"/>
      <c r="B35" s="100"/>
      <c r="C35" s="100"/>
      <c r="D35" s="100"/>
      <c r="E35" s="100"/>
      <c r="F35" s="101"/>
      <c r="G35" s="99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1"/>
      <c r="S35" s="101"/>
    </row>
    <row r="36" ht="15.75" customHeight="1">
      <c r="A36" s="99"/>
      <c r="B36" s="100"/>
      <c r="C36" s="100"/>
      <c r="D36" s="100"/>
      <c r="E36" s="100"/>
      <c r="F36" s="101"/>
      <c r="G36" s="99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1"/>
      <c r="S36" s="101"/>
    </row>
    <row r="37" ht="15.75" customHeight="1">
      <c r="A37" s="99"/>
      <c r="B37" s="100"/>
      <c r="C37" s="100"/>
      <c r="D37" s="100"/>
      <c r="E37" s="100"/>
      <c r="F37" s="101"/>
      <c r="G37" s="99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1"/>
      <c r="S37" s="101"/>
    </row>
    <row r="38" ht="15.75" customHeight="1">
      <c r="A38" s="99"/>
      <c r="B38" s="100"/>
      <c r="C38" s="100"/>
      <c r="D38" s="100"/>
      <c r="E38" s="100"/>
      <c r="F38" s="101"/>
      <c r="G38" s="99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1"/>
      <c r="S38" s="101"/>
    </row>
    <row r="39" ht="15.75" customHeight="1">
      <c r="A39" s="99"/>
      <c r="B39" s="100"/>
      <c r="C39" s="100"/>
      <c r="D39" s="100"/>
      <c r="E39" s="100"/>
      <c r="F39" s="101"/>
      <c r="G39" s="99"/>
      <c r="H39" s="100"/>
      <c r="I39" s="100"/>
      <c r="J39" s="100"/>
      <c r="K39" s="100"/>
      <c r="L39" s="101"/>
      <c r="M39" s="99"/>
      <c r="N39" s="100"/>
      <c r="O39" s="100"/>
      <c r="P39" s="100"/>
      <c r="Q39" s="100"/>
      <c r="R39" s="101"/>
      <c r="S39" s="101"/>
    </row>
    <row r="40" ht="15.75" customHeight="1">
      <c r="A40" s="99"/>
      <c r="B40" s="100"/>
      <c r="C40" s="100"/>
      <c r="D40" s="100"/>
      <c r="E40" s="100"/>
      <c r="F40" s="101"/>
      <c r="G40" s="99"/>
      <c r="H40" s="100"/>
      <c r="I40" s="100"/>
      <c r="J40" s="100"/>
      <c r="K40" s="100"/>
      <c r="L40" s="101"/>
      <c r="M40" s="99"/>
      <c r="N40" s="100"/>
      <c r="O40" s="100"/>
      <c r="P40" s="100"/>
      <c r="Q40" s="100"/>
      <c r="R40" s="101"/>
      <c r="S40" s="101"/>
    </row>
    <row r="41" ht="15.75" customHeight="1">
      <c r="A41" s="99"/>
      <c r="B41" s="100"/>
      <c r="C41" s="100"/>
      <c r="D41" s="100"/>
      <c r="E41" s="100"/>
      <c r="F41" s="101"/>
      <c r="G41" s="99"/>
      <c r="H41" s="100"/>
      <c r="I41" s="100"/>
      <c r="J41" s="100"/>
      <c r="K41" s="100"/>
      <c r="L41" s="101"/>
      <c r="M41" s="99"/>
      <c r="N41" s="100"/>
      <c r="O41" s="100"/>
      <c r="P41" s="100"/>
      <c r="Q41" s="100"/>
      <c r="R41" s="101"/>
      <c r="S41" s="101"/>
    </row>
    <row r="42" ht="15.75" customHeight="1">
      <c r="A42" s="99"/>
      <c r="B42" s="100"/>
      <c r="C42" s="100"/>
      <c r="D42" s="100"/>
      <c r="E42" s="100"/>
      <c r="F42" s="101"/>
      <c r="G42" s="99"/>
      <c r="H42" s="100"/>
      <c r="I42" s="100"/>
      <c r="J42" s="100"/>
      <c r="K42" s="100"/>
      <c r="L42" s="101"/>
      <c r="M42" s="99"/>
      <c r="N42" s="100"/>
      <c r="O42" s="100"/>
      <c r="P42" s="100"/>
      <c r="Q42" s="100"/>
      <c r="R42" s="101"/>
      <c r="S42" s="101"/>
    </row>
    <row r="43" ht="15.75" customHeight="1">
      <c r="A43" s="99"/>
      <c r="B43" s="100"/>
      <c r="C43" s="100"/>
      <c r="D43" s="100"/>
      <c r="E43" s="100"/>
      <c r="F43" s="101"/>
      <c r="G43" s="99"/>
      <c r="H43" s="100"/>
      <c r="I43" s="100"/>
      <c r="J43" s="100"/>
      <c r="K43" s="100"/>
      <c r="L43" s="101"/>
      <c r="M43" s="99"/>
      <c r="N43" s="100"/>
      <c r="O43" s="100"/>
      <c r="P43" s="100"/>
      <c r="Q43" s="100"/>
      <c r="R43" s="101"/>
      <c r="S43" s="101"/>
    </row>
    <row r="44" ht="15.75" customHeight="1">
      <c r="A44" s="99"/>
      <c r="B44" s="100"/>
      <c r="C44" s="100"/>
      <c r="D44" s="100"/>
      <c r="E44" s="100"/>
      <c r="F44" s="101"/>
      <c r="G44" s="99"/>
      <c r="H44" s="100"/>
      <c r="I44" s="100"/>
      <c r="J44" s="100"/>
      <c r="K44" s="100"/>
      <c r="L44" s="101"/>
      <c r="M44" s="99"/>
      <c r="N44" s="100"/>
      <c r="O44" s="100"/>
      <c r="P44" s="100"/>
      <c r="Q44" s="100"/>
      <c r="R44" s="101"/>
      <c r="S44" s="101"/>
    </row>
    <row r="45" ht="15.75" customHeight="1">
      <c r="A45" s="99"/>
      <c r="B45" s="100"/>
      <c r="C45" s="100"/>
      <c r="D45" s="100"/>
      <c r="E45" s="100"/>
      <c r="F45" s="101"/>
      <c r="G45" s="99"/>
      <c r="H45" s="100"/>
      <c r="I45" s="100"/>
      <c r="J45" s="100"/>
      <c r="K45" s="100"/>
      <c r="L45" s="101"/>
      <c r="M45" s="99"/>
      <c r="N45" s="100"/>
      <c r="O45" s="100"/>
      <c r="P45" s="100"/>
      <c r="Q45" s="100"/>
      <c r="R45" s="101"/>
      <c r="S45" s="101"/>
    </row>
    <row r="46" ht="15.75" customHeight="1">
      <c r="A46" s="99"/>
      <c r="B46" s="100"/>
      <c r="C46" s="100"/>
      <c r="D46" s="100"/>
      <c r="E46" s="100"/>
      <c r="F46" s="101"/>
      <c r="G46" s="99"/>
      <c r="H46" s="100"/>
      <c r="I46" s="100"/>
      <c r="J46" s="100"/>
      <c r="K46" s="100"/>
      <c r="L46" s="101"/>
      <c r="M46" s="99"/>
      <c r="N46" s="100"/>
      <c r="O46" s="100"/>
      <c r="P46" s="100"/>
      <c r="Q46" s="100"/>
      <c r="R46" s="101"/>
      <c r="S46" s="101"/>
    </row>
    <row r="47" ht="15.75" customHeight="1">
      <c r="A47" s="99"/>
      <c r="B47" s="100"/>
      <c r="C47" s="100"/>
      <c r="D47" s="100"/>
      <c r="E47" s="100"/>
      <c r="F47" s="101"/>
      <c r="G47" s="99"/>
      <c r="H47" s="100"/>
      <c r="I47" s="100"/>
      <c r="J47" s="100"/>
      <c r="K47" s="100"/>
      <c r="L47" s="101"/>
      <c r="M47" s="99"/>
      <c r="N47" s="100"/>
      <c r="O47" s="100"/>
      <c r="P47" s="100"/>
      <c r="Q47" s="100"/>
      <c r="R47" s="101"/>
      <c r="S47" s="101"/>
    </row>
    <row r="48" ht="15.75" customHeight="1">
      <c r="A48" s="99"/>
      <c r="B48" s="100"/>
      <c r="C48" s="100"/>
      <c r="D48" s="100"/>
      <c r="E48" s="100"/>
      <c r="F48" s="101"/>
      <c r="G48" s="99"/>
      <c r="H48" s="100"/>
      <c r="I48" s="100"/>
      <c r="J48" s="100"/>
      <c r="K48" s="100"/>
      <c r="L48" s="101"/>
      <c r="M48" s="99"/>
      <c r="N48" s="100"/>
      <c r="O48" s="100"/>
      <c r="P48" s="100"/>
      <c r="Q48" s="100"/>
      <c r="R48" s="101"/>
      <c r="S48" s="101"/>
    </row>
    <row r="49" ht="15.75" customHeight="1">
      <c r="A49" s="99"/>
      <c r="B49" s="100"/>
      <c r="C49" s="100"/>
      <c r="D49" s="100"/>
      <c r="E49" s="100"/>
      <c r="F49" s="101"/>
      <c r="G49" s="99"/>
      <c r="H49" s="100"/>
      <c r="I49" s="100"/>
      <c r="J49" s="100"/>
      <c r="K49" s="100"/>
      <c r="L49" s="101"/>
      <c r="M49" s="99"/>
      <c r="N49" s="100"/>
      <c r="O49" s="100"/>
      <c r="P49" s="100"/>
      <c r="Q49" s="100"/>
      <c r="R49" s="101"/>
      <c r="S49" s="101"/>
    </row>
    <row r="50" ht="15.75" customHeight="1">
      <c r="A50" s="99"/>
      <c r="B50" s="100"/>
      <c r="C50" s="100"/>
      <c r="D50" s="100"/>
      <c r="E50" s="100"/>
      <c r="F50" s="101"/>
      <c r="G50" s="99"/>
      <c r="H50" s="100"/>
      <c r="I50" s="100"/>
      <c r="J50" s="100"/>
      <c r="K50" s="100"/>
      <c r="L50" s="101"/>
      <c r="M50" s="99"/>
      <c r="N50" s="100"/>
      <c r="O50" s="100"/>
      <c r="P50" s="100"/>
      <c r="Q50" s="100"/>
      <c r="R50" s="101"/>
      <c r="S50" s="101"/>
    </row>
    <row r="51" ht="15.75" customHeight="1">
      <c r="A51" s="99"/>
      <c r="B51" s="100"/>
      <c r="C51" s="100"/>
      <c r="D51" s="100"/>
      <c r="E51" s="100"/>
      <c r="F51" s="101"/>
      <c r="G51" s="99"/>
      <c r="H51" s="100"/>
      <c r="I51" s="100"/>
      <c r="J51" s="100"/>
      <c r="K51" s="100"/>
      <c r="L51" s="101"/>
      <c r="M51" s="99"/>
      <c r="N51" s="100"/>
      <c r="O51" s="100"/>
      <c r="P51" s="100"/>
      <c r="Q51" s="100"/>
      <c r="R51" s="101"/>
      <c r="S51" s="101"/>
    </row>
    <row r="52" ht="15.75" customHeight="1">
      <c r="A52" s="99"/>
      <c r="B52" s="100"/>
      <c r="C52" s="100"/>
      <c r="D52" s="100"/>
      <c r="E52" s="100"/>
      <c r="F52" s="101"/>
      <c r="G52" s="99"/>
      <c r="H52" s="100"/>
      <c r="I52" s="100"/>
      <c r="J52" s="100"/>
      <c r="K52" s="100"/>
      <c r="L52" s="101"/>
      <c r="M52" s="99"/>
      <c r="N52" s="100"/>
      <c r="O52" s="100"/>
      <c r="P52" s="100"/>
      <c r="Q52" s="100"/>
      <c r="R52" s="101"/>
      <c r="S52" s="101"/>
    </row>
    <row r="53" ht="15.75" customHeight="1">
      <c r="A53" s="94"/>
      <c r="B53" s="100"/>
      <c r="C53" s="100"/>
      <c r="D53" s="100"/>
      <c r="E53" s="100"/>
      <c r="F53" s="101"/>
      <c r="G53" s="94"/>
      <c r="H53" s="100"/>
      <c r="I53" s="100"/>
      <c r="J53" s="100"/>
      <c r="K53" s="100"/>
      <c r="L53" s="101"/>
      <c r="M53" s="94"/>
      <c r="N53" s="100"/>
      <c r="O53" s="100"/>
      <c r="P53" s="100"/>
      <c r="Q53" s="100"/>
      <c r="R53" s="101"/>
      <c r="S53" s="101"/>
    </row>
    <row r="54" ht="15.75" customHeight="1">
      <c r="A54" s="103">
        <f>SUM(A5:A53)</f>
        <v>0</v>
      </c>
      <c r="B54" s="100"/>
      <c r="C54" s="100"/>
      <c r="D54" s="100"/>
      <c r="E54" s="100"/>
      <c r="F54" s="101"/>
      <c r="G54" s="103">
        <f>SUM(G5:G53)</f>
        <v>31.7</v>
      </c>
      <c r="H54" s="100"/>
      <c r="I54" s="100"/>
      <c r="J54" s="100"/>
      <c r="K54" s="100"/>
      <c r="L54" s="101"/>
      <c r="M54" s="103">
        <f>SUM(M5:M53)</f>
        <v>16.7</v>
      </c>
      <c r="N54" s="100"/>
      <c r="O54" s="100"/>
      <c r="P54" s="100"/>
      <c r="Q54" s="100"/>
      <c r="R54" s="101"/>
      <c r="S54" s="101"/>
    </row>
    <row r="55" ht="15.75" customHeight="1">
      <c r="F55" s="84"/>
      <c r="L55" s="84"/>
      <c r="R55" s="84"/>
      <c r="S55" s="84"/>
    </row>
    <row r="56" ht="15.75" customHeight="1">
      <c r="F56" s="84"/>
      <c r="L56" s="84"/>
      <c r="R56" s="84"/>
      <c r="S56" s="8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2"/>
    <mergeCell ref="G1:K2"/>
    <mergeCell ref="M1:Q2"/>
    <mergeCell ref="T1:W2"/>
  </mergeCells>
  <printOptions/>
  <pageMargins bottom="0.75" footer="0.0" header="0.0" left="0.7" right="0.7" top="0.75"/>
  <pageSetup orientation="landscape"/>
  <drawing r:id="rId1"/>
</worksheet>
</file>